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1513\Desktop\"/>
    </mc:Choice>
  </mc:AlternateContent>
  <bookViews>
    <workbookView xWindow="-15" yWindow="6015" windowWidth="19260" windowHeight="6075" tabRatio="908"/>
  </bookViews>
  <sheets>
    <sheet name="Caratula" sheetId="65" r:id="rId1"/>
    <sheet name="ECG-1" sheetId="5" r:id="rId2"/>
    <sheet name="ECG-2" sheetId="48" r:id="rId3"/>
    <sheet name="EPC" sheetId="54" r:id="rId4"/>
    <sheet name="APP-1" sheetId="8" r:id="rId5"/>
    <sheet name="APP-2" sheetId="68" r:id="rId6"/>
    <sheet name="APP-3 PARTICIPACIONES" sheetId="101" r:id="rId7"/>
    <sheet name="APP-3 FORTAMUN" sheetId="80" r:id="rId8"/>
    <sheet name="APP-3 FAFEF" sheetId="98" r:id="rId9"/>
    <sheet name="APP-3 FAIS" sheetId="99" r:id="rId10"/>
    <sheet name="AR" sheetId="88" r:id="rId11"/>
    <sheet name="ARF-PARTICIPACIONES" sheetId="102" r:id="rId12"/>
    <sheet name="ARF-FORTAMUN" sheetId="87" r:id="rId13"/>
    <sheet name="IPP" sheetId="104" r:id="rId14"/>
    <sheet name="EAP" sheetId="84" r:id="rId15"/>
    <sheet name="ADS-1" sheetId="22" r:id="rId16"/>
    <sheet name="ADS-2" sheetId="53" r:id="rId17"/>
    <sheet name="SAP" sheetId="26" r:id="rId18"/>
    <sheet name="FIC" sheetId="86" r:id="rId19"/>
    <sheet name="AUR" sheetId="71" r:id="rId20"/>
    <sheet name="PPD" sheetId="67" r:id="rId21"/>
    <sheet name="Formato 6d" sheetId="97" r:id="rId22"/>
    <sheet name="ANALITICO" sheetId="100" r:id="rId23"/>
  </sheets>
  <externalReferences>
    <externalReference r:id="rId24"/>
    <externalReference r:id="rId25"/>
    <externalReference r:id="rId26"/>
    <externalReference r:id="rId27"/>
    <externalReference r:id="rId28"/>
    <externalReference r:id="rId29"/>
    <externalReference r:id="rId30"/>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10">[1]INICIO!$Y$166:$Y$186</definedName>
    <definedName name="___EJE1">[2]INICIO!$Y$166:$Y$186</definedName>
    <definedName name="___EJE2" localSheetId="10">[1]INICIO!$Y$188:$Y$229</definedName>
    <definedName name="___EJE2">[2]INICIO!$Y$188:$Y$229</definedName>
    <definedName name="___EJE3" localSheetId="10">[1]INICIO!$Y$231:$Y$247</definedName>
    <definedName name="___EJE3">[2]INICIO!$Y$231:$Y$247</definedName>
    <definedName name="___EJE4" localSheetId="10">[1]INICIO!$Y$249:$Y$272</definedName>
    <definedName name="___EJE4">[2]INICIO!$Y$249:$Y$272</definedName>
    <definedName name="___EJE5" localSheetId="10">[1]INICIO!$Y$274:$Y$287</definedName>
    <definedName name="___EJE5">[2]INICIO!$Y$274:$Y$287</definedName>
    <definedName name="___EJE6" localSheetId="10">[1]INICIO!$Y$289:$Y$314</definedName>
    <definedName name="___EJE6">[2]INICIO!$Y$289:$Y$314</definedName>
    <definedName name="___EJE7" localSheetId="10">[1]INICIO!$Y$316:$Y$356</definedName>
    <definedName name="___EJE7">[2]INICIO!$Y$316:$Y$356</definedName>
    <definedName name="__EJE1" localSheetId="10">[1]INICIO!$Y$166:$Y$186</definedName>
    <definedName name="__EJE1">[2]INICIO!$Y$166:$Y$186</definedName>
    <definedName name="__EJE2" localSheetId="10">[1]INICIO!$Y$188:$Y$229</definedName>
    <definedName name="__EJE2">[2]INICIO!$Y$188:$Y$229</definedName>
    <definedName name="__EJE3" localSheetId="10">[1]INICIO!$Y$231:$Y$247</definedName>
    <definedName name="__EJE3">[2]INICIO!$Y$231:$Y$247</definedName>
    <definedName name="__EJE4" localSheetId="10">[1]INICIO!$Y$249:$Y$272</definedName>
    <definedName name="__EJE4">[2]INICIO!$Y$249:$Y$272</definedName>
    <definedName name="__EJE5" localSheetId="10">[1]INICIO!$Y$274:$Y$287</definedName>
    <definedName name="__EJE5">[2]INICIO!$Y$274:$Y$287</definedName>
    <definedName name="__EJE6" localSheetId="10">[1]INICIO!$Y$289:$Y$314</definedName>
    <definedName name="__EJE6">[2]INICIO!$Y$289:$Y$314</definedName>
    <definedName name="__EJE7" localSheetId="10">[1]INICIO!$Y$316:$Y$356</definedName>
    <definedName name="__EJE7">[2]INICIO!$Y$316:$Y$356</definedName>
    <definedName name="_EJE1" localSheetId="10">[1]INICIO!$Y$166:$Y$186</definedName>
    <definedName name="_EJE1" localSheetId="13">[3]INICIO!$Y$166:$Y$186</definedName>
    <definedName name="_EJE1">[2]INICIO!$Y$166:$Y$186</definedName>
    <definedName name="_EJE2" localSheetId="10">[1]INICIO!$Y$188:$Y$229</definedName>
    <definedName name="_EJE2" localSheetId="13">[3]INICIO!$Y$188:$Y$229</definedName>
    <definedName name="_EJE2">[2]INICIO!$Y$188:$Y$229</definedName>
    <definedName name="_EJE3" localSheetId="10">[1]INICIO!$Y$231:$Y$247</definedName>
    <definedName name="_EJE3" localSheetId="13">[3]INICIO!$Y$231:$Y$247</definedName>
    <definedName name="_EJE3">[2]INICIO!$Y$231:$Y$247</definedName>
    <definedName name="_EJE4" localSheetId="10">[1]INICIO!$Y$249:$Y$272</definedName>
    <definedName name="_EJE4" localSheetId="13">[3]INICIO!$Y$249:$Y$272</definedName>
    <definedName name="_EJE4">[2]INICIO!$Y$249:$Y$272</definedName>
    <definedName name="_EJE5" localSheetId="10">[1]INICIO!$Y$274:$Y$287</definedName>
    <definedName name="_EJE5" localSheetId="13">[3]INICIO!$Y$274:$Y$287</definedName>
    <definedName name="_EJE5">[2]INICIO!$Y$274:$Y$287</definedName>
    <definedName name="_EJE6" localSheetId="10">[1]INICIO!$Y$289:$Y$314</definedName>
    <definedName name="_EJE6" localSheetId="13">[3]INICIO!$Y$289:$Y$314</definedName>
    <definedName name="_EJE6">[2]INICIO!$Y$289:$Y$314</definedName>
    <definedName name="_EJE7" localSheetId="10">[1]INICIO!$Y$316:$Y$356</definedName>
    <definedName name="_EJE7" localSheetId="13">[3]INICIO!$Y$316:$Y$356</definedName>
    <definedName name="_EJE7">[2]INICIO!$Y$316:$Y$356</definedName>
    <definedName name="_xlnm._FilterDatabase" localSheetId="22" hidden="1">ANALITICO!$A$2:$M$1048</definedName>
    <definedName name="_xlnm._FilterDatabase" localSheetId="4" hidden="1">'APP-1'!$A$9:$Q$97</definedName>
    <definedName name="_xlnm._FilterDatabase" localSheetId="6" hidden="1">'APP-3 PARTICIPACIONES'!$V$10:$AA$98</definedName>
    <definedName name="_xlnm._FilterDatabase" localSheetId="10" hidden="1">AR!$A$6:$P$157</definedName>
    <definedName name="_xlnm._FilterDatabase" localSheetId="19" hidden="1">AUR!$B$6:$C$17</definedName>
    <definedName name="_xlnm._FilterDatabase" localSheetId="20" hidden="1">PPD!$A$7:$G$87</definedName>
    <definedName name="_Toc256789589" localSheetId="3">EPC!$A$1</definedName>
    <definedName name="adys_tipo" localSheetId="10">[1]INICIO!$AR$24:$AR$27</definedName>
    <definedName name="adys_tipo" localSheetId="13">[3]INICIO!$AR$24:$AR$27</definedName>
    <definedName name="adys_tipo">[2]INICIO!$AR$24:$AR$27</definedName>
    <definedName name="AI" localSheetId="10">[1]INICIO!$AU$5:$AW$543</definedName>
    <definedName name="AI" localSheetId="13">[3]INICIO!$AU$5:$AW$543</definedName>
    <definedName name="AI">[2]INICIO!$AU$5:$AW$543</definedName>
    <definedName name="_xlnm.Print_Area" localSheetId="8">'APP-3 FAFEF'!$A$1:$U$21</definedName>
    <definedName name="_xlnm.Print_Area" localSheetId="9">'APP-3 FAIS'!$A$1:$U$20</definedName>
    <definedName name="_xlnm.Print_Area" localSheetId="7">'APP-3 FORTAMUN'!$A$1:$U$31</definedName>
    <definedName name="_xlnm.Print_Area" localSheetId="6">'APP-3 PARTICIPACIONES'!$A$1:$U$102</definedName>
    <definedName name="_xlnm.Print_Area" localSheetId="10">AR!$A$1:$O$158</definedName>
    <definedName name="_xlnm.Print_Area" localSheetId="13">IPP!$A$1:$M$23</definedName>
    <definedName name="CAPIT" localSheetId="8">#REF!</definedName>
    <definedName name="CAPIT" localSheetId="9">#REF!</definedName>
    <definedName name="CAPIT" localSheetId="6">#REF!</definedName>
    <definedName name="CAPIT" localSheetId="10">#REF!</definedName>
    <definedName name="CAPIT" localSheetId="11">#REF!</definedName>
    <definedName name="CAPIT" localSheetId="21">#REF!</definedName>
    <definedName name="CAPIT" localSheetId="13">#REF!</definedName>
    <definedName name="CAPIT">#REF!</definedName>
    <definedName name="CENPAR" localSheetId="8">#REF!</definedName>
    <definedName name="CENPAR" localSheetId="9">#REF!</definedName>
    <definedName name="CENPAR" localSheetId="6">#REF!</definedName>
    <definedName name="CENPAR" localSheetId="10">#REF!</definedName>
    <definedName name="CENPAR" localSheetId="11">#REF!</definedName>
    <definedName name="CENPAR" localSheetId="21">#REF!</definedName>
    <definedName name="CENPAR" localSheetId="13">#REF!</definedName>
    <definedName name="CENPAR">#REF!</definedName>
    <definedName name="datos" localSheetId="10">OFFSET([4]datos!$A$1,0,0,COUNTA([4]datos!$A$1:$A$65536),23)</definedName>
    <definedName name="datos" localSheetId="19">OFFSET([2]datos!$A$1,0,0,COUNTA([2]datos!$A$1:$A$65536),23)</definedName>
    <definedName name="datos" localSheetId="13">OFFSET([5]datos!$A$1,0,0,COUNTA([5]datos!$A$1:$A$65536),23)</definedName>
    <definedName name="datos">OFFSET([6]datos!$A$1,0,0,COUNTA([6]datos!$A$1:$A$65536),23)</definedName>
    <definedName name="dc" localSheetId="8">#REF!</definedName>
    <definedName name="dc" localSheetId="9">#REF!</definedName>
    <definedName name="dc" localSheetId="6">#REF!</definedName>
    <definedName name="dc" localSheetId="10">#REF!</definedName>
    <definedName name="dc" localSheetId="11">#REF!</definedName>
    <definedName name="dc" localSheetId="21">#REF!</definedName>
    <definedName name="dc" localSheetId="13">#REF!</definedName>
    <definedName name="dc">#REF!</definedName>
    <definedName name="DEFAULT" localSheetId="10">[1]INICIO!$AA$10</definedName>
    <definedName name="DEFAULT" localSheetId="13">[3]INICIO!$AA$10</definedName>
    <definedName name="DEFAULT">[2]INICIO!$AA$10</definedName>
    <definedName name="DEUDA" localSheetId="8">#REF!</definedName>
    <definedName name="DEUDA" localSheetId="9">#REF!</definedName>
    <definedName name="DEUDA" localSheetId="6">#REF!</definedName>
    <definedName name="DEUDA" localSheetId="10">#REF!</definedName>
    <definedName name="DEUDA" localSheetId="11">#REF!</definedName>
    <definedName name="DEUDA" localSheetId="21">#REF!</definedName>
    <definedName name="DEUDA" localSheetId="13">#REF!</definedName>
    <definedName name="DEUDA">#REF!</definedName>
    <definedName name="egvb" localSheetId="8">#REF!</definedName>
    <definedName name="egvb" localSheetId="9">#REF!</definedName>
    <definedName name="egvb" localSheetId="6">#REF!</definedName>
    <definedName name="egvb" localSheetId="10">#REF!</definedName>
    <definedName name="egvb" localSheetId="11">#REF!</definedName>
    <definedName name="egvb" localSheetId="21">#REF!</definedName>
    <definedName name="egvb" localSheetId="13">#REF!</definedName>
    <definedName name="egvb">#REF!</definedName>
    <definedName name="EJER" localSheetId="8">#REF!</definedName>
    <definedName name="EJER" localSheetId="9">#REF!</definedName>
    <definedName name="EJER" localSheetId="6">#REF!</definedName>
    <definedName name="EJER" localSheetId="10">#REF!</definedName>
    <definedName name="EJER" localSheetId="11">#REF!</definedName>
    <definedName name="EJER" localSheetId="21">#REF!</definedName>
    <definedName name="EJER" localSheetId="13">#REF!</definedName>
    <definedName name="EJER">#REF!</definedName>
    <definedName name="EJES" localSheetId="10">[1]INICIO!$Y$151:$Y$157</definedName>
    <definedName name="EJES" localSheetId="13">[3]INICIO!$Y$151:$Y$157</definedName>
    <definedName name="EJES">[2]INICIO!$Y$151:$Y$157</definedName>
    <definedName name="ENFPEM" localSheetId="8">#REF!</definedName>
    <definedName name="ENFPEM" localSheetId="9">#REF!</definedName>
    <definedName name="ENFPEM" localSheetId="6">#REF!</definedName>
    <definedName name="ENFPEM" localSheetId="11">#REF!</definedName>
    <definedName name="ENFPEM" localSheetId="21">#REF!</definedName>
    <definedName name="ENFPEM" localSheetId="13">#REF!</definedName>
    <definedName name="ENFPEM">#REF!</definedName>
    <definedName name="FIDCOS" localSheetId="10">[1]INICIO!$DH$5:$DI$96</definedName>
    <definedName name="FIDCOS" localSheetId="13">[3]INICIO!$DH$5:$DI$96</definedName>
    <definedName name="FIDCOS">[2]INICIO!$DH$5:$DI$96</definedName>
    <definedName name="FPC" localSheetId="10">[1]INICIO!$DE$5:$DF$96</definedName>
    <definedName name="FPC" localSheetId="13">[3]INICIO!$DE$5:$DF$96</definedName>
    <definedName name="FPC">[2]INICIO!$DE$5:$DF$96</definedName>
    <definedName name="gasto_gci" localSheetId="10">[1]INICIO!$AO$48:$AO$49</definedName>
    <definedName name="gasto_gci" localSheetId="13">[3]INICIO!$AO$48:$AO$49</definedName>
    <definedName name="gasto_gci">[2]INICIO!$AO$48:$AO$49</definedName>
    <definedName name="KEY">[7]cats!$A$1:$B$9</definedName>
    <definedName name="LABEL" localSheetId="10">[4]INICIO!$AY$5:$AZ$97</definedName>
    <definedName name="LABEL" localSheetId="19">[2]INICIO!$AY$5:$AZ$97</definedName>
    <definedName name="LABEL" localSheetId="13">[5]INICIO!$AY$5:$AZ$97</definedName>
    <definedName name="LABEL">[6]INICIO!$AY$5:$AZ$97</definedName>
    <definedName name="label1g" localSheetId="10">[1]INICIO!$AA$19</definedName>
    <definedName name="label1g" localSheetId="13">[3]INICIO!$AA$19</definedName>
    <definedName name="label1g">[2]INICIO!$AA$19</definedName>
    <definedName name="label1S" localSheetId="10">[1]INICIO!$AA$22</definedName>
    <definedName name="label1S" localSheetId="13">[3]INICIO!$AA$22</definedName>
    <definedName name="label1S">[2]INICIO!$AA$22</definedName>
    <definedName name="label2g" localSheetId="10">[1]INICIO!$AA$20</definedName>
    <definedName name="label2g" localSheetId="13">[3]INICIO!$AA$20</definedName>
    <definedName name="label2g">[2]INICIO!$AA$20</definedName>
    <definedName name="label2S" localSheetId="10">[1]INICIO!$AA$23</definedName>
    <definedName name="label2S" localSheetId="13">[3]INICIO!$AA$23</definedName>
    <definedName name="label2S">[2]INICIO!$AA$23</definedName>
    <definedName name="Líneadeacción" localSheetId="8">[6]INICIO!#REF!</definedName>
    <definedName name="Líneadeacción" localSheetId="9">[6]INICIO!#REF!</definedName>
    <definedName name="Líneadeacción" localSheetId="7">[6]INICIO!#REF!</definedName>
    <definedName name="Líneadeacción" localSheetId="6">[6]INICIO!#REF!</definedName>
    <definedName name="Líneadeacción" localSheetId="10">[4]INICIO!#REF!</definedName>
    <definedName name="Líneadeacción" localSheetId="12">[6]INICIO!#REF!</definedName>
    <definedName name="Líneadeacción" localSheetId="11">[6]INICIO!#REF!</definedName>
    <definedName name="Líneadeacción" localSheetId="14">[6]INICIO!#REF!</definedName>
    <definedName name="Líneadeacción" localSheetId="18">[6]INICIO!#REF!</definedName>
    <definedName name="Líneadeacción" localSheetId="21">[6]INICIO!#REF!</definedName>
    <definedName name="Líneadeacción" localSheetId="13">[6]INICIO!#REF!</definedName>
    <definedName name="Líneadeacción">[6]INICIO!#REF!</definedName>
    <definedName name="LISTA_2016" localSheetId="8">#REF!</definedName>
    <definedName name="LISTA_2016" localSheetId="9">#REF!</definedName>
    <definedName name="LISTA_2016" localSheetId="6">#REF!</definedName>
    <definedName name="LISTA_2016" localSheetId="11">#REF!</definedName>
    <definedName name="LISTA_2016" localSheetId="21">#REF!</definedName>
    <definedName name="LISTA_2016" localSheetId="13">#REF!</definedName>
    <definedName name="LISTA_2016">#REF!</definedName>
    <definedName name="lista_ai" localSheetId="10">[1]INICIO!$AO$55:$AO$96</definedName>
    <definedName name="lista_ai" localSheetId="13">[3]INICIO!$AO$55:$AO$96</definedName>
    <definedName name="lista_ai">[2]INICIO!$AO$55:$AO$96</definedName>
    <definedName name="lista_deleg" localSheetId="10">[1]INICIO!$AR$34:$AR$49</definedName>
    <definedName name="lista_deleg" localSheetId="13">[3]INICIO!$AR$34:$AR$49</definedName>
    <definedName name="lista_deleg">[2]INICIO!$AR$34:$AR$49</definedName>
    <definedName name="lista_eppa" localSheetId="10">[1]INICIO!$AR$55:$AS$149</definedName>
    <definedName name="lista_eppa" localSheetId="13">[3]INICIO!$AR$55:$AS$149</definedName>
    <definedName name="lista_eppa">[2]INICIO!$AR$55:$AS$149</definedName>
    <definedName name="LISTA_UR" localSheetId="10">[1]INICIO!$Y$4:$Z$93</definedName>
    <definedName name="LISTA_UR" localSheetId="13">[3]INICIO!$Y$4:$Z$93</definedName>
    <definedName name="LISTA_UR">[2]INICIO!$Y$4:$Z$93</definedName>
    <definedName name="MAPPEGS" localSheetId="8">[6]INICIO!#REF!</definedName>
    <definedName name="MAPPEGS" localSheetId="9">[6]INICIO!#REF!</definedName>
    <definedName name="MAPPEGS" localSheetId="6">[6]INICIO!#REF!</definedName>
    <definedName name="MAPPEGS" localSheetId="10">[4]INICIO!#REF!</definedName>
    <definedName name="MAPPEGS" localSheetId="12">[6]INICIO!#REF!</definedName>
    <definedName name="MAPPEGS" localSheetId="11">[6]INICIO!#REF!</definedName>
    <definedName name="MAPPEGS" localSheetId="14">[6]INICIO!#REF!</definedName>
    <definedName name="MAPPEGS" localSheetId="18">[6]INICIO!#REF!</definedName>
    <definedName name="MAPPEGS" localSheetId="21">[6]INICIO!#REF!</definedName>
    <definedName name="MAPPEGS" localSheetId="13">[6]INICIO!#REF!</definedName>
    <definedName name="MAPPEGS">[6]INICIO!#REF!</definedName>
    <definedName name="MODIF" localSheetId="10">[1]datos!$U$2:$U$31674</definedName>
    <definedName name="MODIF" localSheetId="13">[3]datos!$U$2:$U$31674</definedName>
    <definedName name="MODIF">[2]datos!$U$2:$U$31674</definedName>
    <definedName name="MSG_ERROR1" localSheetId="10">[4]INICIO!$AA$11</definedName>
    <definedName name="MSG_ERROR1" localSheetId="19">[2]INICIO!$AA$11</definedName>
    <definedName name="MSG_ERROR1" localSheetId="13">[5]INICIO!$AA$11</definedName>
    <definedName name="MSG_ERROR1">[6]INICIO!$AA$11</definedName>
    <definedName name="MSG_ERROR2" localSheetId="10">[1]INICIO!$AA$12</definedName>
    <definedName name="MSG_ERROR2" localSheetId="13">[3]INICIO!$AA$12</definedName>
    <definedName name="MSG_ERROR2">[2]INICIO!$AA$12</definedName>
    <definedName name="OPCION2" localSheetId="16">[6]INICIO!#REF!</definedName>
    <definedName name="OPCION2" localSheetId="8">[6]INICIO!#REF!</definedName>
    <definedName name="OPCION2" localSheetId="9">[6]INICIO!#REF!</definedName>
    <definedName name="OPCION2" localSheetId="7">[6]INICIO!#REF!</definedName>
    <definedName name="OPCION2" localSheetId="6">[6]INICIO!#REF!</definedName>
    <definedName name="OPCION2" localSheetId="10">[4]INICIO!#REF!</definedName>
    <definedName name="OPCION2" localSheetId="12">[6]INICIO!#REF!</definedName>
    <definedName name="OPCION2" localSheetId="11">[6]INICIO!#REF!</definedName>
    <definedName name="OPCION2" localSheetId="19">[2]INICIO!#REF!</definedName>
    <definedName name="OPCION2" localSheetId="14">[6]INICIO!#REF!</definedName>
    <definedName name="OPCION2" localSheetId="2">[6]INICIO!#REF!</definedName>
    <definedName name="OPCION2" localSheetId="3">[6]INICIO!#REF!</definedName>
    <definedName name="OPCION2" localSheetId="18">[6]INICIO!#REF!</definedName>
    <definedName name="OPCION2" localSheetId="21">[6]INICIO!#REF!</definedName>
    <definedName name="OPCION2" localSheetId="13">[5]INICIO!#REF!</definedName>
    <definedName name="OPCION2" localSheetId="20">[6]INICIO!#REF!</definedName>
    <definedName name="OPCION2">[6]INICIO!#REF!</definedName>
    <definedName name="ORIG" localSheetId="10">[1]datos!$T$2:$T$31674</definedName>
    <definedName name="ORIG" localSheetId="13">[3]datos!$T$2:$T$31674</definedName>
    <definedName name="ORIG">[2]datos!$T$2:$T$31674</definedName>
    <definedName name="P" localSheetId="10">[1]INICIO!$AO$5:$AP$32</definedName>
    <definedName name="P" localSheetId="13">[3]INICIO!$AO$5:$AP$32</definedName>
    <definedName name="P">[2]INICIO!$AO$5:$AP$32</definedName>
    <definedName name="P_K" localSheetId="10">[1]INICIO!$AO$5:$AO$32</definedName>
    <definedName name="P_K" localSheetId="13">[3]INICIO!$AO$5:$AO$32</definedName>
    <definedName name="P_K">[2]INICIO!$AO$5:$AO$32</definedName>
    <definedName name="PE" localSheetId="10">[1]INICIO!$AR$5:$AS$16</definedName>
    <definedName name="PE" localSheetId="13">[3]INICIO!$AR$5:$AS$16</definedName>
    <definedName name="PE">[2]INICIO!$AR$5:$AS$16</definedName>
    <definedName name="PE_K" localSheetId="10">[1]INICIO!$AR$5:$AR$16</definedName>
    <definedName name="PE_K" localSheetId="13">[3]INICIO!$AR$5:$AR$16</definedName>
    <definedName name="PE_K">[2]INICIO!$AR$5:$AR$16</definedName>
    <definedName name="PEDO" localSheetId="8">[4]INICIO!#REF!</definedName>
    <definedName name="PEDO" localSheetId="9">[4]INICIO!#REF!</definedName>
    <definedName name="PEDO" localSheetId="6">[4]INICIO!#REF!</definedName>
    <definedName name="PEDO" localSheetId="10">[4]INICIO!#REF!</definedName>
    <definedName name="PEDO" localSheetId="11">[4]INICIO!#REF!</definedName>
    <definedName name="PEDO" localSheetId="21">[4]INICIO!#REF!</definedName>
    <definedName name="PEDO" localSheetId="13">[4]INICIO!#REF!</definedName>
    <definedName name="PEDO">[4]INICIO!#REF!</definedName>
    <definedName name="PERIODO" localSheetId="8">#REF!</definedName>
    <definedName name="PERIODO" localSheetId="9">#REF!</definedName>
    <definedName name="PERIODO" localSheetId="6">#REF!</definedName>
    <definedName name="PERIODO" localSheetId="10">#REF!</definedName>
    <definedName name="PERIODO" localSheetId="11">#REF!</definedName>
    <definedName name="PERIODO" localSheetId="21">#REF!</definedName>
    <definedName name="PERIODO" localSheetId="13">#REF!</definedName>
    <definedName name="PERIODO">#REF!</definedName>
    <definedName name="PROG" localSheetId="8">#REF!</definedName>
    <definedName name="PROG" localSheetId="9">#REF!</definedName>
    <definedName name="PROG" localSheetId="6">#REF!</definedName>
    <definedName name="PROG" localSheetId="10">#REF!</definedName>
    <definedName name="PROG" localSheetId="11">#REF!</definedName>
    <definedName name="PROG" localSheetId="21">#REF!</definedName>
    <definedName name="PROG" localSheetId="13">#REF!</definedName>
    <definedName name="PROG">#REF!</definedName>
    <definedName name="ptda" localSheetId="8">#REF!</definedName>
    <definedName name="ptda" localSheetId="9">#REF!</definedName>
    <definedName name="ptda" localSheetId="6">#REF!</definedName>
    <definedName name="ptda" localSheetId="10">#REF!</definedName>
    <definedName name="ptda" localSheetId="11">#REF!</definedName>
    <definedName name="ptda" localSheetId="21">#REF!</definedName>
    <definedName name="ptda" localSheetId="13">#REF!</definedName>
    <definedName name="ptda">#REF!</definedName>
    <definedName name="rubros_fpc" localSheetId="10">[1]INICIO!$AO$39:$AO$42</definedName>
    <definedName name="rubros_fpc" localSheetId="13">[3]INICIO!$AO$39:$AO$42</definedName>
    <definedName name="rubros_fpc">[2]INICIO!$AO$39:$AO$42</definedName>
    <definedName name="_xlnm.Print_Titles" localSheetId="15">'ADS-1'!$1:$6</definedName>
    <definedName name="_xlnm.Print_Titles" localSheetId="16">'ADS-2'!$1:$6</definedName>
    <definedName name="_xlnm.Print_Titles" localSheetId="4">'APP-1'!$1:$7</definedName>
    <definedName name="_xlnm.Print_Titles" localSheetId="5">'APP-2'!$1:$6</definedName>
    <definedName name="_xlnm.Print_Titles" localSheetId="8">'APP-3 FAFEF'!$1:$8</definedName>
    <definedName name="_xlnm.Print_Titles" localSheetId="9">'APP-3 FAIS'!$1:$8</definedName>
    <definedName name="_xlnm.Print_Titles" localSheetId="7">'APP-3 FORTAMUN'!$1:$8</definedName>
    <definedName name="_xlnm.Print_Titles" localSheetId="6">'APP-3 PARTICIPACIONES'!$1:$8</definedName>
    <definedName name="_xlnm.Print_Titles" localSheetId="10">AR!$1:$6</definedName>
    <definedName name="_xlnm.Print_Titles" localSheetId="12">'ARF-FORTAMUN'!$1:$6</definedName>
    <definedName name="_xlnm.Print_Titles" localSheetId="11">'ARF-PARTICIPACIONES'!$1:$6</definedName>
    <definedName name="_xlnm.Print_Titles" localSheetId="19">AUR!$1:$6</definedName>
    <definedName name="_xlnm.Print_Titles" localSheetId="14">EAP!$1:$11</definedName>
    <definedName name="_xlnm.Print_Titles" localSheetId="1">'ECG-1'!$1:$6</definedName>
    <definedName name="_xlnm.Print_Titles" localSheetId="2">'ECG-2'!$1:$6</definedName>
    <definedName name="_xlnm.Print_Titles" localSheetId="3">EPC!$1:$6</definedName>
    <definedName name="_xlnm.Print_Titles" localSheetId="18">FIC!$1:$9</definedName>
    <definedName name="_xlnm.Print_Titles" localSheetId="13">IPP!$2:$5</definedName>
    <definedName name="_xlnm.Print_Titles" localSheetId="20">PPD!$1:$7</definedName>
    <definedName name="_xlnm.Print_Titles" localSheetId="17">SAP!$1:$6</definedName>
    <definedName name="TYA" localSheetId="8">#REF!</definedName>
    <definedName name="TYA" localSheetId="9">#REF!</definedName>
    <definedName name="TYA" localSheetId="6">#REF!</definedName>
    <definedName name="TYA" localSheetId="10">#REF!</definedName>
    <definedName name="TYA" localSheetId="11">#REF!</definedName>
    <definedName name="TYA" localSheetId="21">#REF!</definedName>
    <definedName name="TYA" localSheetId="13">#REF!</definedName>
    <definedName name="TYA">#REF!</definedName>
    <definedName name="U" localSheetId="10">[1]INICIO!$Y$4:$Z$93</definedName>
    <definedName name="U" localSheetId="13">[3]INICIO!$Y$4:$Z$93</definedName>
    <definedName name="U">[2]INICIO!$Y$4:$Z$93</definedName>
    <definedName name="UEG_DENOM" localSheetId="10">[1]datos!$R$2:$R$31674</definedName>
    <definedName name="UEG_DENOM" localSheetId="13">[3]datos!$R$2:$R$31674</definedName>
    <definedName name="UEG_DENOM">[2]datos!$R$2:$R$31674</definedName>
    <definedName name="UR" localSheetId="10">[1]INICIO!$AJ$5:$AM$99</definedName>
    <definedName name="UR" localSheetId="13">[3]INICIO!$AJ$5:$AM$99</definedName>
    <definedName name="UR">[2]INICIO!$AJ$5:$AM$99</definedName>
  </definedNames>
  <calcPr calcId="171027"/>
</workbook>
</file>

<file path=xl/calcChain.xml><?xml version="1.0" encoding="utf-8"?>
<calcChain xmlns="http://schemas.openxmlformats.org/spreadsheetml/2006/main">
  <c r="I13" i="97" l="1"/>
  <c r="L17" i="99" l="1"/>
  <c r="K17" i="99"/>
  <c r="L14" i="99"/>
  <c r="K14" i="99"/>
  <c r="L16" i="98"/>
  <c r="K16" i="98"/>
  <c r="L15" i="98"/>
  <c r="K15" i="98"/>
  <c r="L14" i="98"/>
  <c r="K14" i="98"/>
  <c r="Q13" i="101"/>
  <c r="Q12" i="101" s="1"/>
  <c r="P13" i="101"/>
  <c r="P12" i="101" s="1"/>
  <c r="O13" i="101"/>
  <c r="O12" i="101" s="1"/>
  <c r="N13" i="101"/>
  <c r="N12" i="101" s="1"/>
  <c r="M13" i="101"/>
  <c r="M12" i="101" s="1"/>
  <c r="Q16" i="101"/>
  <c r="P16" i="101"/>
  <c r="O16" i="101"/>
  <c r="N16" i="101"/>
  <c r="M16" i="101"/>
  <c r="Q18" i="101"/>
  <c r="P18" i="101"/>
  <c r="O18" i="101"/>
  <c r="N18" i="101"/>
  <c r="M18" i="101"/>
  <c r="Q21" i="101"/>
  <c r="P21" i="101"/>
  <c r="P20" i="101" s="1"/>
  <c r="O21" i="101"/>
  <c r="O20" i="101" s="1"/>
  <c r="N21" i="101"/>
  <c r="N20" i="101" s="1"/>
  <c r="Q20" i="101"/>
  <c r="M21" i="101"/>
  <c r="M20" i="101" s="1"/>
  <c r="Q24" i="101"/>
  <c r="P24" i="101"/>
  <c r="O24" i="101"/>
  <c r="N24" i="101"/>
  <c r="N23" i="101" s="1"/>
  <c r="M24" i="101"/>
  <c r="Q26" i="101"/>
  <c r="P26" i="101"/>
  <c r="O26" i="101"/>
  <c r="N26" i="101"/>
  <c r="M26" i="101"/>
  <c r="Q29" i="101"/>
  <c r="P29" i="101"/>
  <c r="O29" i="101"/>
  <c r="N29" i="101"/>
  <c r="M29" i="101"/>
  <c r="Q35" i="101"/>
  <c r="P35" i="101"/>
  <c r="O35" i="101"/>
  <c r="N35" i="101"/>
  <c r="N34" i="101" s="1"/>
  <c r="N33" i="101" s="1"/>
  <c r="Q34" i="101"/>
  <c r="Q33" i="101" s="1"/>
  <c r="P34" i="101"/>
  <c r="O34" i="101"/>
  <c r="P33" i="101"/>
  <c r="O33" i="101"/>
  <c r="M35" i="101"/>
  <c r="M34" i="101" s="1"/>
  <c r="M33" i="101" s="1"/>
  <c r="Q41" i="101"/>
  <c r="P41" i="101"/>
  <c r="O41" i="101"/>
  <c r="N41" i="101"/>
  <c r="M41" i="101"/>
  <c r="Q43" i="101"/>
  <c r="P43" i="101"/>
  <c r="O43" i="101"/>
  <c r="N43" i="101"/>
  <c r="M43" i="101"/>
  <c r="Q49" i="101"/>
  <c r="P49" i="101"/>
  <c r="P48" i="101" s="1"/>
  <c r="P47" i="101" s="1"/>
  <c r="O49" i="101"/>
  <c r="O48" i="101" s="1"/>
  <c r="O47" i="101" s="1"/>
  <c r="N49" i="101"/>
  <c r="N48" i="101" s="1"/>
  <c r="N47" i="101" s="1"/>
  <c r="Q48" i="101"/>
  <c r="Q47" i="101" s="1"/>
  <c r="M49" i="101"/>
  <c r="M48" i="101" s="1"/>
  <c r="M47" i="101" s="1"/>
  <c r="Q54" i="101"/>
  <c r="Q53" i="101" s="1"/>
  <c r="Q52" i="101" s="1"/>
  <c r="P54" i="101"/>
  <c r="P53" i="101" s="1"/>
  <c r="P52" i="101" s="1"/>
  <c r="O54" i="101"/>
  <c r="O53" i="101" s="1"/>
  <c r="O52" i="101" s="1"/>
  <c r="N54" i="101"/>
  <c r="N53" i="101" s="1"/>
  <c r="N52" i="101" s="1"/>
  <c r="M54" i="101"/>
  <c r="M53" i="101" s="1"/>
  <c r="M52" i="101" s="1"/>
  <c r="Q61" i="101"/>
  <c r="P61" i="101"/>
  <c r="O61" i="101"/>
  <c r="N61" i="101"/>
  <c r="M61" i="101"/>
  <c r="Q63" i="101"/>
  <c r="P63" i="101"/>
  <c r="O63" i="101"/>
  <c r="N63" i="101"/>
  <c r="M63" i="101"/>
  <c r="Q65" i="101"/>
  <c r="P65" i="101"/>
  <c r="O65" i="101"/>
  <c r="N65" i="101"/>
  <c r="M65" i="101"/>
  <c r="Q69" i="101"/>
  <c r="P69" i="101"/>
  <c r="O69" i="101"/>
  <c r="N69" i="101"/>
  <c r="M69" i="101"/>
  <c r="Q75" i="101"/>
  <c r="P75" i="101"/>
  <c r="O75" i="101"/>
  <c r="N75" i="101"/>
  <c r="M75" i="101"/>
  <c r="Q77" i="101"/>
  <c r="P77" i="101"/>
  <c r="O77" i="101"/>
  <c r="N77" i="101"/>
  <c r="M77" i="101"/>
  <c r="Q79" i="101"/>
  <c r="P79" i="101"/>
  <c r="O79" i="101"/>
  <c r="N79" i="101"/>
  <c r="M79" i="101"/>
  <c r="Q85" i="101"/>
  <c r="P85" i="101"/>
  <c r="O85" i="101"/>
  <c r="O84" i="101" s="1"/>
  <c r="N85" i="101"/>
  <c r="M85" i="101"/>
  <c r="Q87" i="101"/>
  <c r="P87" i="101"/>
  <c r="O87" i="101"/>
  <c r="N87" i="101"/>
  <c r="M87" i="101"/>
  <c r="Q90" i="101"/>
  <c r="P90" i="101"/>
  <c r="O90" i="101"/>
  <c r="N90" i="101"/>
  <c r="M90" i="101"/>
  <c r="Q92" i="101"/>
  <c r="P92" i="101"/>
  <c r="O92" i="101"/>
  <c r="O89" i="101" s="1"/>
  <c r="N92" i="101"/>
  <c r="M92" i="101"/>
  <c r="Q97" i="101"/>
  <c r="P97" i="101"/>
  <c r="P96" i="101" s="1"/>
  <c r="P95" i="101" s="1"/>
  <c r="O97" i="101"/>
  <c r="N97" i="101"/>
  <c r="N96" i="101" s="1"/>
  <c r="N95" i="101" s="1"/>
  <c r="Q96" i="101"/>
  <c r="Q95" i="101" s="1"/>
  <c r="O96" i="101"/>
  <c r="O95" i="101" s="1"/>
  <c r="M97" i="101"/>
  <c r="M96" i="101" s="1"/>
  <c r="M95" i="101" s="1"/>
  <c r="U98" i="101"/>
  <c r="T98" i="101"/>
  <c r="S98" i="101"/>
  <c r="R98" i="101"/>
  <c r="U94" i="101"/>
  <c r="T94" i="101"/>
  <c r="S94" i="101"/>
  <c r="R94" i="101"/>
  <c r="U93" i="101"/>
  <c r="T93" i="101"/>
  <c r="S93" i="101"/>
  <c r="R93" i="101"/>
  <c r="U91" i="101"/>
  <c r="T91" i="101"/>
  <c r="S91" i="101"/>
  <c r="R91" i="101"/>
  <c r="U88" i="101"/>
  <c r="T88" i="101"/>
  <c r="S88" i="101"/>
  <c r="R88" i="101"/>
  <c r="U86" i="101"/>
  <c r="T86" i="101"/>
  <c r="S86" i="101"/>
  <c r="R86" i="101"/>
  <c r="U80" i="101"/>
  <c r="T80" i="101"/>
  <c r="S80" i="101"/>
  <c r="R80" i="101"/>
  <c r="U78" i="101"/>
  <c r="T78" i="101"/>
  <c r="S78" i="101"/>
  <c r="R78" i="101"/>
  <c r="U76" i="101"/>
  <c r="T76" i="101"/>
  <c r="S76" i="101"/>
  <c r="R76" i="101"/>
  <c r="U74" i="101"/>
  <c r="T74" i="101"/>
  <c r="S74" i="101"/>
  <c r="R74" i="101"/>
  <c r="U73" i="101"/>
  <c r="T73" i="101"/>
  <c r="S73" i="101"/>
  <c r="R73" i="101"/>
  <c r="U72" i="101"/>
  <c r="T72" i="101"/>
  <c r="S72" i="101"/>
  <c r="R72" i="101"/>
  <c r="U71" i="101"/>
  <c r="T71" i="101"/>
  <c r="S71" i="101"/>
  <c r="R71" i="101"/>
  <c r="U70" i="101"/>
  <c r="T70" i="101"/>
  <c r="S70" i="101"/>
  <c r="R70" i="101"/>
  <c r="U67" i="101"/>
  <c r="T67" i="101"/>
  <c r="S67" i="101"/>
  <c r="R67" i="101"/>
  <c r="U66" i="101"/>
  <c r="T66" i="101"/>
  <c r="S66" i="101"/>
  <c r="R66" i="101"/>
  <c r="U64" i="101"/>
  <c r="T64" i="101"/>
  <c r="S64" i="101"/>
  <c r="R64" i="101"/>
  <c r="U62" i="101"/>
  <c r="T62" i="101"/>
  <c r="S62" i="101"/>
  <c r="R62" i="101"/>
  <c r="U56" i="101"/>
  <c r="T56" i="101"/>
  <c r="S56" i="101"/>
  <c r="R56" i="101"/>
  <c r="U55" i="101"/>
  <c r="T55" i="101"/>
  <c r="S55" i="101"/>
  <c r="R55" i="101"/>
  <c r="U50" i="101"/>
  <c r="T50" i="101"/>
  <c r="S50" i="101"/>
  <c r="R50" i="101"/>
  <c r="U44" i="101"/>
  <c r="T44" i="101"/>
  <c r="S44" i="101"/>
  <c r="R44" i="101"/>
  <c r="U42" i="101"/>
  <c r="T42" i="101"/>
  <c r="S42" i="101"/>
  <c r="R42" i="101"/>
  <c r="U36" i="101"/>
  <c r="T36" i="101"/>
  <c r="S36" i="101"/>
  <c r="R36" i="101"/>
  <c r="U32" i="101"/>
  <c r="T32" i="101"/>
  <c r="S32" i="101"/>
  <c r="R32" i="101"/>
  <c r="U31" i="101"/>
  <c r="T31" i="101"/>
  <c r="S31" i="101"/>
  <c r="R31" i="101"/>
  <c r="U30" i="101"/>
  <c r="T30" i="101"/>
  <c r="S30" i="101"/>
  <c r="R30" i="101"/>
  <c r="U28" i="101"/>
  <c r="T28" i="101"/>
  <c r="S28" i="101"/>
  <c r="R28" i="101"/>
  <c r="U27" i="101"/>
  <c r="T27" i="101"/>
  <c r="S27" i="101"/>
  <c r="R27" i="101"/>
  <c r="U25" i="101"/>
  <c r="T25" i="101"/>
  <c r="S25" i="101"/>
  <c r="R25" i="101"/>
  <c r="U22" i="101"/>
  <c r="T22" i="101"/>
  <c r="S22" i="101"/>
  <c r="R22" i="101"/>
  <c r="U19" i="101"/>
  <c r="T19" i="101"/>
  <c r="S19" i="101"/>
  <c r="R19" i="101"/>
  <c r="U17" i="101"/>
  <c r="T17" i="101"/>
  <c r="S17" i="101"/>
  <c r="R17" i="101"/>
  <c r="U14" i="101"/>
  <c r="T14" i="101"/>
  <c r="S14" i="101"/>
  <c r="R14" i="101"/>
  <c r="L98" i="101"/>
  <c r="K98" i="101"/>
  <c r="L94" i="101"/>
  <c r="K94" i="101"/>
  <c r="L93" i="101"/>
  <c r="K93" i="101"/>
  <c r="L91" i="101"/>
  <c r="K91" i="101"/>
  <c r="L88" i="101"/>
  <c r="K88" i="101"/>
  <c r="L86" i="101"/>
  <c r="K86" i="101"/>
  <c r="L80" i="101"/>
  <c r="K80" i="101"/>
  <c r="L78" i="101"/>
  <c r="K78" i="101"/>
  <c r="L76" i="101"/>
  <c r="K76" i="101"/>
  <c r="L74" i="101"/>
  <c r="K74" i="101"/>
  <c r="L73" i="101"/>
  <c r="K73" i="101"/>
  <c r="L72" i="101"/>
  <c r="K72" i="101"/>
  <c r="L71" i="101"/>
  <c r="K71" i="101"/>
  <c r="L70" i="101"/>
  <c r="K70" i="101"/>
  <c r="L67" i="101"/>
  <c r="K67" i="101"/>
  <c r="L66" i="101"/>
  <c r="K66" i="101"/>
  <c r="L64" i="101"/>
  <c r="K64" i="101"/>
  <c r="L62" i="101"/>
  <c r="K62" i="101"/>
  <c r="L56" i="101"/>
  <c r="K56" i="101"/>
  <c r="L55" i="101"/>
  <c r="K55" i="101"/>
  <c r="L50" i="101"/>
  <c r="K50" i="101"/>
  <c r="L44" i="101"/>
  <c r="K44" i="101"/>
  <c r="L42" i="101"/>
  <c r="K42" i="101"/>
  <c r="L36" i="101"/>
  <c r="K36" i="101"/>
  <c r="L32" i="101"/>
  <c r="K32" i="101"/>
  <c r="L31" i="101"/>
  <c r="K31" i="101"/>
  <c r="L30" i="101"/>
  <c r="K30" i="101"/>
  <c r="L28" i="101"/>
  <c r="K28" i="101"/>
  <c r="L27" i="101"/>
  <c r="K27" i="101"/>
  <c r="L25" i="101"/>
  <c r="K25" i="101"/>
  <c r="L22" i="101"/>
  <c r="K22" i="101"/>
  <c r="L19" i="101"/>
  <c r="K19" i="101"/>
  <c r="L17" i="101"/>
  <c r="K17" i="101"/>
  <c r="L14" i="101"/>
  <c r="K14" i="101"/>
  <c r="Z98" i="101"/>
  <c r="Z93" i="101"/>
  <c r="Z94" i="101" s="1"/>
  <c r="Z95" i="101" s="1"/>
  <c r="Z96" i="101" s="1"/>
  <c r="Z91" i="101"/>
  <c r="Z88" i="101"/>
  <c r="Z89" i="101" s="1"/>
  <c r="Z86" i="101"/>
  <c r="Z80" i="101"/>
  <c r="Z81" i="101" s="1"/>
  <c r="Z82" i="101" s="1"/>
  <c r="Z83" i="101" s="1"/>
  <c r="Z84" i="101" s="1"/>
  <c r="Z78" i="101"/>
  <c r="Z76" i="101"/>
  <c r="Z70" i="101"/>
  <c r="Z71" i="101" s="1"/>
  <c r="Z72" i="101" s="1"/>
  <c r="Z73" i="101" s="1"/>
  <c r="Z74" i="101" s="1"/>
  <c r="Z66" i="101"/>
  <c r="Z67" i="101" s="1"/>
  <c r="Z68" i="101" s="1"/>
  <c r="Z64" i="101"/>
  <c r="Z62" i="101"/>
  <c r="Z55" i="101"/>
  <c r="Z56" i="101" s="1"/>
  <c r="Z57" i="101" s="1"/>
  <c r="Z58" i="101" s="1"/>
  <c r="Z59" i="101" s="1"/>
  <c r="Z60" i="101" s="1"/>
  <c r="Z50" i="101"/>
  <c r="Z51" i="101" s="1"/>
  <c r="Z44" i="101"/>
  <c r="Z45" i="101" s="1"/>
  <c r="Z46" i="101" s="1"/>
  <c r="Z47" i="101" s="1"/>
  <c r="Z48" i="101" s="1"/>
  <c r="Z42" i="101"/>
  <c r="Z36" i="101"/>
  <c r="Z37" i="101" s="1"/>
  <c r="Z38" i="101" s="1"/>
  <c r="Z39" i="101" s="1"/>
  <c r="Z40" i="101" s="1"/>
  <c r="Z30" i="101"/>
  <c r="Z31" i="101" s="1"/>
  <c r="Z32" i="101" s="1"/>
  <c r="Z33" i="101" s="1"/>
  <c r="Z34" i="101" s="1"/>
  <c r="Z27" i="101"/>
  <c r="Z28" i="101" s="1"/>
  <c r="Z25" i="101"/>
  <c r="Z22" i="101"/>
  <c r="Z23" i="101" s="1"/>
  <c r="Z19" i="101"/>
  <c r="Z20" i="101" s="1"/>
  <c r="Z17" i="101"/>
  <c r="Z14" i="101"/>
  <c r="Z15" i="101" s="1"/>
  <c r="Y97" i="101"/>
  <c r="Y98" i="101" s="1"/>
  <c r="Y90" i="101"/>
  <c r="Y91" i="101" s="1"/>
  <c r="Y92" i="101" s="1"/>
  <c r="Y93" i="101" s="1"/>
  <c r="Y94" i="101" s="1"/>
  <c r="Y95" i="101" s="1"/>
  <c r="Y85" i="101"/>
  <c r="Y86" i="101" s="1"/>
  <c r="Y87" i="101" s="1"/>
  <c r="Y88" i="101" s="1"/>
  <c r="Y69" i="101"/>
  <c r="Y70" i="101" s="1"/>
  <c r="Y71" i="101" s="1"/>
  <c r="Y72" i="101" s="1"/>
  <c r="Y73" i="101" s="1"/>
  <c r="Y74" i="101" s="1"/>
  <c r="Y75" i="101" s="1"/>
  <c r="Y76" i="101" s="1"/>
  <c r="Y77" i="101" s="1"/>
  <c r="Y78" i="101" s="1"/>
  <c r="Y79" i="101" s="1"/>
  <c r="Y80" i="101" s="1"/>
  <c r="Y81" i="101" s="1"/>
  <c r="Y82" i="101" s="1"/>
  <c r="Y83" i="101" s="1"/>
  <c r="Y61" i="101"/>
  <c r="Y62" i="101" s="1"/>
  <c r="Y63" i="101" s="1"/>
  <c r="Y64" i="101" s="1"/>
  <c r="Y65" i="101" s="1"/>
  <c r="Y66" i="101" s="1"/>
  <c r="Y67" i="101" s="1"/>
  <c r="Y54" i="101"/>
  <c r="Y55" i="101" s="1"/>
  <c r="Y56" i="101" s="1"/>
  <c r="Y57" i="101" s="1"/>
  <c r="Y58" i="101" s="1"/>
  <c r="Y59" i="101" s="1"/>
  <c r="Y49" i="101"/>
  <c r="Y50" i="101" s="1"/>
  <c r="Y51" i="101" s="1"/>
  <c r="Y41" i="101"/>
  <c r="Y42" i="101" s="1"/>
  <c r="Y43" i="101" s="1"/>
  <c r="Y44" i="101" s="1"/>
  <c r="Y45" i="101" s="1"/>
  <c r="Y46" i="101" s="1"/>
  <c r="Y47" i="101" s="1"/>
  <c r="Y35" i="101"/>
  <c r="Y36" i="101" s="1"/>
  <c r="Y37" i="101" s="1"/>
  <c r="Y38" i="101" s="1"/>
  <c r="Y39" i="101" s="1"/>
  <c r="Y24" i="101"/>
  <c r="Y25" i="101" s="1"/>
  <c r="Y26" i="101" s="1"/>
  <c r="Y27" i="101" s="1"/>
  <c r="Y28" i="101" s="1"/>
  <c r="Y29" i="101" s="1"/>
  <c r="Y30" i="101" s="1"/>
  <c r="Y31" i="101" s="1"/>
  <c r="Y32" i="101" s="1"/>
  <c r="Y33" i="101" s="1"/>
  <c r="Y21" i="101"/>
  <c r="Y22" i="101" s="1"/>
  <c r="Y16" i="101"/>
  <c r="Y17" i="101" s="1"/>
  <c r="Y18" i="101" s="1"/>
  <c r="Y19" i="101" s="1"/>
  <c r="Y11" i="101"/>
  <c r="Y13" i="101"/>
  <c r="Y14" i="101" s="1"/>
  <c r="X96" i="101"/>
  <c r="X97" i="101" s="1"/>
  <c r="X98" i="101" s="1"/>
  <c r="X84" i="101"/>
  <c r="X85" i="101" s="1"/>
  <c r="X86" i="101" s="1"/>
  <c r="X87" i="101" s="1"/>
  <c r="X88" i="101" s="1"/>
  <c r="X89" i="101" s="1"/>
  <c r="X90" i="101" s="1"/>
  <c r="X91" i="101" s="1"/>
  <c r="X92" i="101" s="1"/>
  <c r="X93" i="101" s="1"/>
  <c r="X94" i="101" s="1"/>
  <c r="X60" i="101"/>
  <c r="X61" i="101" s="1"/>
  <c r="X62" i="101" s="1"/>
  <c r="X63" i="101" s="1"/>
  <c r="X64" i="101" s="1"/>
  <c r="X65" i="101" s="1"/>
  <c r="X66" i="101" s="1"/>
  <c r="X67" i="101" s="1"/>
  <c r="X68" i="101" s="1"/>
  <c r="X69" i="101" s="1"/>
  <c r="X70" i="101" s="1"/>
  <c r="X71" i="101" s="1"/>
  <c r="X72" i="101" s="1"/>
  <c r="X73" i="101" s="1"/>
  <c r="X74" i="101" s="1"/>
  <c r="X75" i="101" s="1"/>
  <c r="X76" i="101" s="1"/>
  <c r="X77" i="101" s="1"/>
  <c r="X78" i="101" s="1"/>
  <c r="X79" i="101" s="1"/>
  <c r="X80" i="101" s="1"/>
  <c r="X81" i="101" s="1"/>
  <c r="X82" i="101" s="1"/>
  <c r="X53" i="101"/>
  <c r="X54" i="101" s="1"/>
  <c r="X55" i="101" s="1"/>
  <c r="X56" i="101" s="1"/>
  <c r="X57" i="101" s="1"/>
  <c r="X58" i="101" s="1"/>
  <c r="X48" i="101"/>
  <c r="X49" i="101" s="1"/>
  <c r="X50" i="101" s="1"/>
  <c r="X51" i="101" s="1"/>
  <c r="X40" i="101"/>
  <c r="X41" i="101" s="1"/>
  <c r="X42" i="101" s="1"/>
  <c r="X43" i="101" s="1"/>
  <c r="X44" i="101" s="1"/>
  <c r="X45" i="101" s="1"/>
  <c r="X46" i="101" s="1"/>
  <c r="X34" i="101"/>
  <c r="X35" i="101" s="1"/>
  <c r="X36" i="101" s="1"/>
  <c r="X37" i="101" s="1"/>
  <c r="X38" i="101" s="1"/>
  <c r="X12" i="101"/>
  <c r="X13" i="101" s="1"/>
  <c r="X14" i="101" s="1"/>
  <c r="X15" i="101" s="1"/>
  <c r="X16" i="101" s="1"/>
  <c r="X17" i="101" s="1"/>
  <c r="X18" i="101" s="1"/>
  <c r="X19" i="101" s="1"/>
  <c r="X20" i="101" s="1"/>
  <c r="X21" i="101" s="1"/>
  <c r="X22" i="101" s="1"/>
  <c r="X23" i="101" s="1"/>
  <c r="X24" i="101" s="1"/>
  <c r="X25" i="101" s="1"/>
  <c r="X26" i="101" s="1"/>
  <c r="X27" i="101" s="1"/>
  <c r="X28" i="101" s="1"/>
  <c r="X29" i="101" s="1"/>
  <c r="X30" i="101" s="1"/>
  <c r="X31" i="101" s="1"/>
  <c r="X32" i="101" s="1"/>
  <c r="AB32" i="101" s="1"/>
  <c r="W83" i="101"/>
  <c r="W84" i="101" s="1"/>
  <c r="W85" i="101" s="1"/>
  <c r="W86" i="101" s="1"/>
  <c r="W87" i="101" s="1"/>
  <c r="W88" i="101" s="1"/>
  <c r="W89" i="101" s="1"/>
  <c r="W90" i="101" s="1"/>
  <c r="W91" i="101" s="1"/>
  <c r="W92" i="101" s="1"/>
  <c r="W93" i="101" s="1"/>
  <c r="W94" i="101" s="1"/>
  <c r="W95" i="101" s="1"/>
  <c r="W96" i="101" s="1"/>
  <c r="W97" i="101" s="1"/>
  <c r="W98" i="101" s="1"/>
  <c r="W59" i="101"/>
  <c r="W60" i="101" s="1"/>
  <c r="W61" i="101" s="1"/>
  <c r="W62" i="101" s="1"/>
  <c r="W63" i="101" s="1"/>
  <c r="W64" i="101" s="1"/>
  <c r="W65" i="101" s="1"/>
  <c r="W66" i="101" s="1"/>
  <c r="W67" i="101" s="1"/>
  <c r="W68" i="101" s="1"/>
  <c r="W69" i="101" s="1"/>
  <c r="W70" i="101" s="1"/>
  <c r="W71" i="101" s="1"/>
  <c r="W72" i="101" s="1"/>
  <c r="W73" i="101" s="1"/>
  <c r="W74" i="101" s="1"/>
  <c r="W75" i="101" s="1"/>
  <c r="W76" i="101" s="1"/>
  <c r="W77" i="101" s="1"/>
  <c r="W78" i="101" s="1"/>
  <c r="W79" i="101" s="1"/>
  <c r="W80" i="101" s="1"/>
  <c r="W81" i="101" s="1"/>
  <c r="W47" i="101"/>
  <c r="W48" i="101" s="1"/>
  <c r="W49" i="101" s="1"/>
  <c r="W50" i="101" s="1"/>
  <c r="W39" i="101"/>
  <c r="W40" i="101" s="1"/>
  <c r="W41" i="101" s="1"/>
  <c r="W42" i="101" s="1"/>
  <c r="W43" i="101" s="1"/>
  <c r="W44" i="101" s="1"/>
  <c r="W45" i="101" s="1"/>
  <c r="W11" i="101"/>
  <c r="W12" i="101" s="1"/>
  <c r="W13" i="101" s="1"/>
  <c r="W14" i="101" s="1"/>
  <c r="W15" i="101" s="1"/>
  <c r="W16" i="101" s="1"/>
  <c r="W17" i="101" s="1"/>
  <c r="W18" i="101" s="1"/>
  <c r="W19" i="101" s="1"/>
  <c r="W20" i="101" s="1"/>
  <c r="W21" i="101" s="1"/>
  <c r="W22" i="101" s="1"/>
  <c r="W23" i="101" s="1"/>
  <c r="W24" i="101" s="1"/>
  <c r="W25" i="101" s="1"/>
  <c r="W26" i="101" s="1"/>
  <c r="W27" i="101" s="1"/>
  <c r="W28" i="101" s="1"/>
  <c r="W29" i="101" s="1"/>
  <c r="W30" i="101" s="1"/>
  <c r="W31" i="101" s="1"/>
  <c r="W32" i="101" s="1"/>
  <c r="W33" i="101" s="1"/>
  <c r="W34" i="101" s="1"/>
  <c r="W35" i="101" s="1"/>
  <c r="W36" i="101" s="1"/>
  <c r="W37" i="101" s="1"/>
  <c r="M60" i="101" l="1"/>
  <c r="Q15" i="101"/>
  <c r="N89" i="101"/>
  <c r="P84" i="101"/>
  <c r="P83" i="101" s="1"/>
  <c r="P82" i="101" s="1"/>
  <c r="M15" i="101"/>
  <c r="Y52" i="101"/>
  <c r="N40" i="101"/>
  <c r="N39" i="101" s="1"/>
  <c r="N38" i="101" s="1"/>
  <c r="Z52" i="101"/>
  <c r="Z53" i="101" s="1"/>
  <c r="P89" i="101"/>
  <c r="M68" i="101"/>
  <c r="M59" i="101" s="1"/>
  <c r="M58" i="101" s="1"/>
  <c r="Q68" i="101"/>
  <c r="N68" i="101"/>
  <c r="Q60" i="101"/>
  <c r="O60" i="101"/>
  <c r="O15" i="101"/>
  <c r="W51" i="101"/>
  <c r="W52" i="101" s="1"/>
  <c r="W53" i="101" s="1"/>
  <c r="W54" i="101" s="1"/>
  <c r="W55" i="101" s="1"/>
  <c r="W56" i="101" s="1"/>
  <c r="W57" i="101" s="1"/>
  <c r="O68" i="101"/>
  <c r="P60" i="101"/>
  <c r="O40" i="101"/>
  <c r="O39" i="101" s="1"/>
  <c r="O38" i="101" s="1"/>
  <c r="O23" i="101"/>
  <c r="O11" i="101" s="1"/>
  <c r="O10" i="101" s="1"/>
  <c r="P15" i="101"/>
  <c r="P46" i="101"/>
  <c r="M84" i="101"/>
  <c r="Q84" i="101"/>
  <c r="Q83" i="101" s="1"/>
  <c r="Q82" i="101" s="1"/>
  <c r="P68" i="101"/>
  <c r="P40" i="101"/>
  <c r="P39" i="101" s="1"/>
  <c r="P38" i="101" s="1"/>
  <c r="P23" i="101"/>
  <c r="O83" i="101"/>
  <c r="O82" i="101" s="1"/>
  <c r="M46" i="101"/>
  <c r="M89" i="101"/>
  <c r="Q89" i="101"/>
  <c r="N84" i="101"/>
  <c r="N83" i="101" s="1"/>
  <c r="N82" i="101" s="1"/>
  <c r="N60" i="101"/>
  <c r="N46" i="101"/>
  <c r="M40" i="101"/>
  <c r="M39" i="101" s="1"/>
  <c r="M38" i="101" s="1"/>
  <c r="Q40" i="101"/>
  <c r="Q39" i="101" s="1"/>
  <c r="Q38" i="101" s="1"/>
  <c r="M23" i="101"/>
  <c r="Q23" i="101"/>
  <c r="N15" i="101"/>
  <c r="O59" i="101"/>
  <c r="O58" i="101" s="1"/>
  <c r="M11" i="101"/>
  <c r="M10" i="101" s="1"/>
  <c r="Q11" i="101"/>
  <c r="Q10" i="101" s="1"/>
  <c r="O46" i="101"/>
  <c r="Q46" i="101"/>
  <c r="N11" i="101"/>
  <c r="N10" i="101" s="1"/>
  <c r="AB98" i="101"/>
  <c r="AB55" i="101"/>
  <c r="AB66" i="101"/>
  <c r="AB94" i="101"/>
  <c r="AB19" i="101"/>
  <c r="AB72" i="101"/>
  <c r="AB28" i="101"/>
  <c r="AB78" i="101"/>
  <c r="AB91" i="101"/>
  <c r="AB36" i="101"/>
  <c r="AB22" i="101"/>
  <c r="AB30" i="101"/>
  <c r="AB42" i="101"/>
  <c r="AB56" i="101"/>
  <c r="AB67" i="101"/>
  <c r="AB73" i="101"/>
  <c r="AB80" i="101"/>
  <c r="AB93" i="101"/>
  <c r="AB25" i="101"/>
  <c r="AB31" i="101"/>
  <c r="AB44" i="101"/>
  <c r="AB62" i="101"/>
  <c r="AB70" i="101"/>
  <c r="AB74" i="101"/>
  <c r="AB86" i="101"/>
  <c r="AB17" i="101"/>
  <c r="AB27" i="101"/>
  <c r="AB50" i="101"/>
  <c r="AB64" i="101"/>
  <c r="AB71" i="101"/>
  <c r="AB76" i="101"/>
  <c r="AB88" i="101"/>
  <c r="AB14" i="101"/>
  <c r="P11" i="101" l="1"/>
  <c r="P10" i="101" s="1"/>
  <c r="M83" i="101"/>
  <c r="M82" i="101" s="1"/>
  <c r="Q59" i="101"/>
  <c r="Q58" i="101" s="1"/>
  <c r="Q101" i="101" s="1"/>
  <c r="O101" i="101"/>
  <c r="N59" i="101"/>
  <c r="N58" i="101" s="1"/>
  <c r="M101" i="101"/>
  <c r="P59" i="101"/>
  <c r="P58" i="101" s="1"/>
  <c r="P101" i="101" s="1"/>
  <c r="N101" i="101"/>
  <c r="S17" i="99" l="1"/>
  <c r="R17" i="99"/>
  <c r="S14" i="99"/>
  <c r="R14" i="99"/>
  <c r="O13" i="99"/>
  <c r="O12" i="99" s="1"/>
  <c r="N13" i="99"/>
  <c r="N12" i="99" s="1"/>
  <c r="M13" i="99"/>
  <c r="M12" i="99" s="1"/>
  <c r="O16" i="99"/>
  <c r="O15" i="99" s="1"/>
  <c r="N16" i="99"/>
  <c r="N15" i="99" s="1"/>
  <c r="M16" i="99"/>
  <c r="M15" i="99" s="1"/>
  <c r="P17" i="99"/>
  <c r="Q17" i="99" s="1"/>
  <c r="Q16" i="99" s="1"/>
  <c r="Q15" i="99" s="1"/>
  <c r="P14" i="99"/>
  <c r="T14" i="99" s="1"/>
  <c r="O13" i="98"/>
  <c r="O12" i="98" s="1"/>
  <c r="O11" i="98" s="1"/>
  <c r="O10" i="98" s="1"/>
  <c r="O20" i="98" s="1"/>
  <c r="N13" i="98"/>
  <c r="N12" i="98" s="1"/>
  <c r="N11" i="98" s="1"/>
  <c r="N10" i="98" s="1"/>
  <c r="N20" i="98" s="1"/>
  <c r="M13" i="98"/>
  <c r="M12" i="98"/>
  <c r="M11" i="98" s="1"/>
  <c r="M10" i="98" s="1"/>
  <c r="M20" i="98" s="1"/>
  <c r="U14" i="98"/>
  <c r="S14" i="98"/>
  <c r="R14" i="98"/>
  <c r="S16" i="98"/>
  <c r="R16" i="98"/>
  <c r="S15" i="98"/>
  <c r="R15" i="98"/>
  <c r="P16" i="98"/>
  <c r="P15" i="98"/>
  <c r="Q15" i="98" s="1"/>
  <c r="P14" i="98"/>
  <c r="S27" i="80"/>
  <c r="R27" i="80"/>
  <c r="S22" i="80"/>
  <c r="R22" i="80"/>
  <c r="S19" i="80"/>
  <c r="R19" i="80"/>
  <c r="U14" i="80"/>
  <c r="T14" i="80"/>
  <c r="P13" i="80"/>
  <c r="P12" i="80" s="1"/>
  <c r="P11" i="80" s="1"/>
  <c r="P10" i="80" s="1"/>
  <c r="N13" i="80"/>
  <c r="N12" i="80" s="1"/>
  <c r="N11" i="80" s="1"/>
  <c r="N10" i="80" s="1"/>
  <c r="M13" i="80"/>
  <c r="M12" i="80" s="1"/>
  <c r="M11" i="80" s="1"/>
  <c r="M10" i="80" s="1"/>
  <c r="O18" i="80"/>
  <c r="O17" i="80" s="1"/>
  <c r="N18" i="80"/>
  <c r="N17" i="80" s="1"/>
  <c r="M18" i="80"/>
  <c r="M17" i="80" s="1"/>
  <c r="O21" i="80"/>
  <c r="O20" i="80" s="1"/>
  <c r="N21" i="80"/>
  <c r="N20" i="80" s="1"/>
  <c r="M21" i="80"/>
  <c r="M20" i="80" s="1"/>
  <c r="O26" i="80"/>
  <c r="O25" i="80" s="1"/>
  <c r="O24" i="80" s="1"/>
  <c r="O23" i="80" s="1"/>
  <c r="N26" i="80"/>
  <c r="N25" i="80" s="1"/>
  <c r="N24" i="80" s="1"/>
  <c r="N23" i="80" s="1"/>
  <c r="M26" i="80"/>
  <c r="M25" i="80" s="1"/>
  <c r="M24" i="80" s="1"/>
  <c r="M23" i="80" s="1"/>
  <c r="P22" i="80"/>
  <c r="U22" i="80" s="1"/>
  <c r="P19" i="80"/>
  <c r="P27" i="80"/>
  <c r="Q27" i="80" s="1"/>
  <c r="Q26" i="80" s="1"/>
  <c r="Q25" i="80" s="1"/>
  <c r="Q24" i="80" s="1"/>
  <c r="Q23" i="80" s="1"/>
  <c r="Q14" i="80"/>
  <c r="Q13" i="80" s="1"/>
  <c r="Q12" i="80" s="1"/>
  <c r="Q11" i="80" s="1"/>
  <c r="Q10" i="80" s="1"/>
  <c r="O14" i="80"/>
  <c r="O13" i="80" s="1"/>
  <c r="O12" i="80" s="1"/>
  <c r="O11" i="80" s="1"/>
  <c r="O10" i="80" s="1"/>
  <c r="K1" i="100"/>
  <c r="J1" i="100"/>
  <c r="U15" i="98" l="1"/>
  <c r="Q22" i="80"/>
  <c r="Q21" i="80" s="1"/>
  <c r="Q20" i="80" s="1"/>
  <c r="M30" i="80"/>
  <c r="S14" i="80"/>
  <c r="T22" i="80"/>
  <c r="M16" i="80"/>
  <c r="M15" i="80" s="1"/>
  <c r="O16" i="80"/>
  <c r="O15" i="80" s="1"/>
  <c r="O30" i="80" s="1"/>
  <c r="R14" i="80"/>
  <c r="M11" i="99"/>
  <c r="M10" i="99" s="1"/>
  <c r="Q14" i="99"/>
  <c r="Q13" i="99" s="1"/>
  <c r="Q12" i="99" s="1"/>
  <c r="Q11" i="99" s="1"/>
  <c r="Q10" i="99" s="1"/>
  <c r="T17" i="99"/>
  <c r="P13" i="99"/>
  <c r="P12" i="99" s="1"/>
  <c r="U14" i="99"/>
  <c r="U17" i="99"/>
  <c r="O11" i="99"/>
  <c r="O10" i="99" s="1"/>
  <c r="U27" i="80"/>
  <c r="P26" i="80"/>
  <c r="P25" i="80" s="1"/>
  <c r="P24" i="80" s="1"/>
  <c r="P23" i="80" s="1"/>
  <c r="T27" i="80"/>
  <c r="Q16" i="98"/>
  <c r="T16" i="98"/>
  <c r="U16" i="98"/>
  <c r="N16" i="80"/>
  <c r="N15" i="80" s="1"/>
  <c r="N30" i="80"/>
  <c r="P13" i="98"/>
  <c r="P12" i="98" s="1"/>
  <c r="P11" i="98" s="1"/>
  <c r="P10" i="98" s="1"/>
  <c r="P20" i="98" s="1"/>
  <c r="T14" i="98"/>
  <c r="Q14" i="98"/>
  <c r="N11" i="99"/>
  <c r="N10" i="99" s="1"/>
  <c r="U19" i="80"/>
  <c r="P18" i="80"/>
  <c r="P17" i="80" s="1"/>
  <c r="Q19" i="80"/>
  <c r="Q18" i="80" s="1"/>
  <c r="Q17" i="80" s="1"/>
  <c r="Q16" i="80" s="1"/>
  <c r="Q15" i="80" s="1"/>
  <c r="Q30" i="80" s="1"/>
  <c r="T19" i="80"/>
  <c r="P21" i="80"/>
  <c r="P20" i="80" s="1"/>
  <c r="T15" i="98"/>
  <c r="P16" i="99"/>
  <c r="P15" i="99" s="1"/>
  <c r="Q13" i="98" l="1"/>
  <c r="Q12" i="98" s="1"/>
  <c r="Q11" i="98" s="1"/>
  <c r="Q10" i="98" s="1"/>
  <c r="Q20" i="98" s="1"/>
  <c r="P11" i="99"/>
  <c r="P10" i="99" s="1"/>
  <c r="A1048" i="100"/>
  <c r="A1044" i="100"/>
  <c r="A1040" i="100"/>
  <c r="A1036" i="100"/>
  <c r="A1032" i="100"/>
  <c r="A1028" i="100"/>
  <c r="A1024" i="100"/>
  <c r="A1020" i="100"/>
  <c r="A1016" i="100"/>
  <c r="A1012" i="100"/>
  <c r="A1008" i="100"/>
  <c r="A1004" i="100"/>
  <c r="A1000" i="100"/>
  <c r="A996" i="100"/>
  <c r="A992" i="100"/>
  <c r="A988" i="100"/>
  <c r="A984" i="100"/>
  <c r="A980" i="100"/>
  <c r="A976" i="100"/>
  <c r="A972" i="100"/>
  <c r="A968" i="100"/>
  <c r="A964" i="100"/>
  <c r="A960" i="100"/>
  <c r="A956" i="100"/>
  <c r="A952" i="100"/>
  <c r="A948" i="100"/>
  <c r="A944" i="100"/>
  <c r="A940" i="100"/>
  <c r="A936" i="100"/>
  <c r="A932" i="100"/>
  <c r="A928" i="100"/>
  <c r="A924" i="100"/>
  <c r="A920" i="100"/>
  <c r="A916" i="100"/>
  <c r="A912" i="100"/>
  <c r="A908" i="100"/>
  <c r="A904" i="100"/>
  <c r="A900" i="100"/>
  <c r="A896" i="100"/>
  <c r="A892" i="100"/>
  <c r="A888" i="100"/>
  <c r="A884" i="100"/>
  <c r="A880" i="100"/>
  <c r="A876" i="100"/>
  <c r="A872" i="100"/>
  <c r="A868" i="100"/>
  <c r="A864" i="100"/>
  <c r="A860" i="100"/>
  <c r="A856" i="100"/>
  <c r="A852" i="100"/>
  <c r="A848" i="100"/>
  <c r="A844" i="100"/>
  <c r="A840" i="100"/>
  <c r="A1047" i="100"/>
  <c r="A1042" i="100"/>
  <c r="A1037" i="100"/>
  <c r="A1031" i="100"/>
  <c r="A1026" i="100"/>
  <c r="A1021" i="100"/>
  <c r="A1015" i="100"/>
  <c r="A1010" i="100"/>
  <c r="A1005" i="100"/>
  <c r="A999" i="100"/>
  <c r="A994" i="100"/>
  <c r="A989" i="100"/>
  <c r="A983" i="100"/>
  <c r="A978" i="100"/>
  <c r="A973" i="100"/>
  <c r="A967" i="100"/>
  <c r="A962" i="100"/>
  <c r="A957" i="100"/>
  <c r="A951" i="100"/>
  <c r="A946" i="100"/>
  <c r="A941" i="100"/>
  <c r="A935" i="100"/>
  <c r="A930" i="100"/>
  <c r="A925" i="100"/>
  <c r="A919" i="100"/>
  <c r="A914" i="100"/>
  <c r="A909" i="100"/>
  <c r="A903" i="100"/>
  <c r="A898" i="100"/>
  <c r="A893" i="100"/>
  <c r="A887" i="100"/>
  <c r="A882" i="100"/>
  <c r="A877" i="100"/>
  <c r="A871" i="100"/>
  <c r="A866" i="100"/>
  <c r="A861" i="100"/>
  <c r="A855" i="100"/>
  <c r="A850" i="100"/>
  <c r="A845" i="100"/>
  <c r="A839" i="100"/>
  <c r="A835" i="100"/>
  <c r="A831" i="100"/>
  <c r="A827" i="100"/>
  <c r="A823" i="100"/>
  <c r="A819" i="100"/>
  <c r="A815" i="100"/>
  <c r="A811" i="100"/>
  <c r="A807" i="100"/>
  <c r="A803" i="100"/>
  <c r="A799" i="100"/>
  <c r="A795" i="100"/>
  <c r="A791" i="100"/>
  <c r="A787" i="100"/>
  <c r="A783" i="100"/>
  <c r="A779" i="100"/>
  <c r="A775" i="100"/>
  <c r="A771" i="100"/>
  <c r="A767" i="100"/>
  <c r="A763" i="100"/>
  <c r="A759" i="100"/>
  <c r="A755" i="100"/>
  <c r="A751" i="100"/>
  <c r="A747" i="100"/>
  <c r="A743" i="100"/>
  <c r="A739" i="100"/>
  <c r="A735" i="100"/>
  <c r="A731" i="100"/>
  <c r="A727" i="100"/>
  <c r="A723" i="100"/>
  <c r="A719" i="100"/>
  <c r="A715" i="100"/>
  <c r="A711" i="100"/>
  <c r="A707" i="100"/>
  <c r="A703" i="100"/>
  <c r="A699" i="100"/>
  <c r="A695" i="100"/>
  <c r="A691" i="100"/>
  <c r="A687" i="100"/>
  <c r="A683" i="100"/>
  <c r="A679" i="100"/>
  <c r="A675" i="100"/>
  <c r="A671" i="100"/>
  <c r="A667" i="100"/>
  <c r="A663" i="100"/>
  <c r="A659" i="100"/>
  <c r="A655" i="100"/>
  <c r="A651" i="100"/>
  <c r="A647" i="100"/>
  <c r="A643" i="100"/>
  <c r="A639" i="100"/>
  <c r="A635" i="100"/>
  <c r="A631" i="100"/>
  <c r="A627" i="100"/>
  <c r="A623" i="100"/>
  <c r="A619" i="100"/>
  <c r="A615" i="100"/>
  <c r="A611" i="100"/>
  <c r="A607" i="100"/>
  <c r="A603" i="100"/>
  <c r="A599" i="100"/>
  <c r="A595" i="100"/>
  <c r="A591" i="100"/>
  <c r="A587" i="100"/>
  <c r="A583" i="100"/>
  <c r="A579" i="100"/>
  <c r="A575" i="100"/>
  <c r="A571" i="100"/>
  <c r="A567" i="100"/>
  <c r="A563" i="100"/>
  <c r="A559" i="100"/>
  <c r="A555" i="100"/>
  <c r="A551" i="100"/>
  <c r="A547" i="100"/>
  <c r="A543" i="100"/>
  <c r="A539" i="100"/>
  <c r="A535" i="100"/>
  <c r="A531" i="100"/>
  <c r="A527" i="100"/>
  <c r="A523" i="100"/>
  <c r="A519" i="100"/>
  <c r="A515" i="100"/>
  <c r="A511" i="100"/>
  <c r="A507" i="100"/>
  <c r="A503" i="100"/>
  <c r="A499" i="100"/>
  <c r="A495" i="100"/>
  <c r="A491" i="100"/>
  <c r="A487" i="100"/>
  <c r="A483" i="100"/>
  <c r="A479" i="100"/>
  <c r="A475" i="100"/>
  <c r="A471" i="100"/>
  <c r="A467" i="100"/>
  <c r="A463" i="100"/>
  <c r="A459" i="100"/>
  <c r="A1046" i="100"/>
  <c r="A1041" i="100"/>
  <c r="A1035" i="100"/>
  <c r="A1030" i="100"/>
  <c r="A1025" i="100"/>
  <c r="A1019" i="100"/>
  <c r="A1014" i="100"/>
  <c r="A1009" i="100"/>
  <c r="A1003" i="100"/>
  <c r="A998" i="100"/>
  <c r="A993" i="100"/>
  <c r="A987" i="100"/>
  <c r="A982" i="100"/>
  <c r="A977" i="100"/>
  <c r="A971" i="100"/>
  <c r="A966" i="100"/>
  <c r="A961" i="100"/>
  <c r="A955" i="100"/>
  <c r="A950" i="100"/>
  <c r="A945" i="100"/>
  <c r="A939" i="100"/>
  <c r="A934" i="100"/>
  <c r="A929" i="100"/>
  <c r="A923" i="100"/>
  <c r="A918" i="100"/>
  <c r="A913" i="100"/>
  <c r="A907" i="100"/>
  <c r="A902" i="100"/>
  <c r="A897" i="100"/>
  <c r="A891" i="100"/>
  <c r="A886" i="100"/>
  <c r="A881" i="100"/>
  <c r="A875" i="100"/>
  <c r="A870" i="100"/>
  <c r="A865" i="100"/>
  <c r="A859" i="100"/>
  <c r="A854" i="100"/>
  <c r="A849" i="100"/>
  <c r="A843" i="100"/>
  <c r="A838" i="100"/>
  <c r="A834" i="100"/>
  <c r="A830" i="100"/>
  <c r="A826" i="100"/>
  <c r="A822" i="100"/>
  <c r="A818" i="100"/>
  <c r="A814" i="100"/>
  <c r="A810" i="100"/>
  <c r="A806" i="100"/>
  <c r="A802" i="100"/>
  <c r="A798" i="100"/>
  <c r="A794" i="100"/>
  <c r="A790" i="100"/>
  <c r="A786" i="100"/>
  <c r="A782" i="100"/>
  <c r="A778" i="100"/>
  <c r="A774" i="100"/>
  <c r="A770" i="100"/>
  <c r="A766" i="100"/>
  <c r="A762" i="100"/>
  <c r="A758" i="100"/>
  <c r="A754" i="100"/>
  <c r="A750" i="100"/>
  <c r="A746" i="100"/>
  <c r="A742" i="100"/>
  <c r="A738" i="100"/>
  <c r="A734" i="100"/>
  <c r="A730" i="100"/>
  <c r="A726" i="100"/>
  <c r="A1045" i="100"/>
  <c r="A1034" i="100"/>
  <c r="A1023" i="100"/>
  <c r="A1013" i="100"/>
  <c r="A1002" i="100"/>
  <c r="A991" i="100"/>
  <c r="A981" i="100"/>
  <c r="A970" i="100"/>
  <c r="A959" i="100"/>
  <c r="A949" i="100"/>
  <c r="A938" i="100"/>
  <c r="A927" i="100"/>
  <c r="A917" i="100"/>
  <c r="A906" i="100"/>
  <c r="A895" i="100"/>
  <c r="A885" i="100"/>
  <c r="A874" i="100"/>
  <c r="A863" i="100"/>
  <c r="A853" i="100"/>
  <c r="A842" i="100"/>
  <c r="A833" i="100"/>
  <c r="A825" i="100"/>
  <c r="A817" i="100"/>
  <c r="A809" i="100"/>
  <c r="A801" i="100"/>
  <c r="A793" i="100"/>
  <c r="A785" i="100"/>
  <c r="A777" i="100"/>
  <c r="A769" i="100"/>
  <c r="A761" i="100"/>
  <c r="A753" i="100"/>
  <c r="A745" i="100"/>
  <c r="A737" i="100"/>
  <c r="A729" i="100"/>
  <c r="A722" i="100"/>
  <c r="A717" i="100"/>
  <c r="A712" i="100"/>
  <c r="A706" i="100"/>
  <c r="A701" i="100"/>
  <c r="A696" i="100"/>
  <c r="A690" i="100"/>
  <c r="A685" i="100"/>
  <c r="A680" i="100"/>
  <c r="A674" i="100"/>
  <c r="A669" i="100"/>
  <c r="A664" i="100"/>
  <c r="A658" i="100"/>
  <c r="A653" i="100"/>
  <c r="A648" i="100"/>
  <c r="A642" i="100"/>
  <c r="A637" i="100"/>
  <c r="A632" i="100"/>
  <c r="A626" i="100"/>
  <c r="A621" i="100"/>
  <c r="A616" i="100"/>
  <c r="A610" i="100"/>
  <c r="A605" i="100"/>
  <c r="A600" i="100"/>
  <c r="A594" i="100"/>
  <c r="A589" i="100"/>
  <c r="A584" i="100"/>
  <c r="A578" i="100"/>
  <c r="A573" i="100"/>
  <c r="A568" i="100"/>
  <c r="A562" i="100"/>
  <c r="A557" i="100"/>
  <c r="A552" i="100"/>
  <c r="A546" i="100"/>
  <c r="A541" i="100"/>
  <c r="A536" i="100"/>
  <c r="A530" i="100"/>
  <c r="A525" i="100"/>
  <c r="A520" i="100"/>
  <c r="A514" i="100"/>
  <c r="A509" i="100"/>
  <c r="A504" i="100"/>
  <c r="A498" i="100"/>
  <c r="A493" i="100"/>
  <c r="A488" i="100"/>
  <c r="A482" i="100"/>
  <c r="A477" i="100"/>
  <c r="A472" i="100"/>
  <c r="A466" i="100"/>
  <c r="A461" i="100"/>
  <c r="A456" i="100"/>
  <c r="A452" i="100"/>
  <c r="A448" i="100"/>
  <c r="A444" i="100"/>
  <c r="A440" i="100"/>
  <c r="A436" i="100"/>
  <c r="A432" i="100"/>
  <c r="A428" i="100"/>
  <c r="A424" i="100"/>
  <c r="A420" i="100"/>
  <c r="A416" i="100"/>
  <c r="A412" i="100"/>
  <c r="A408" i="100"/>
  <c r="A404" i="100"/>
  <c r="A400" i="100"/>
  <c r="A396" i="100"/>
  <c r="A392" i="100"/>
  <c r="A388" i="100"/>
  <c r="A384" i="100"/>
  <c r="A380" i="100"/>
  <c r="A376" i="100"/>
  <c r="A372" i="100"/>
  <c r="A368" i="100"/>
  <c r="A364" i="100"/>
  <c r="A360" i="100"/>
  <c r="A356" i="100"/>
  <c r="A352" i="100"/>
  <c r="A348" i="100"/>
  <c r="A344" i="100"/>
  <c r="A340" i="100"/>
  <c r="A336" i="100"/>
  <c r="A332" i="100"/>
  <c r="A328" i="100"/>
  <c r="A324" i="100"/>
  <c r="A320" i="100"/>
  <c r="A316" i="100"/>
  <c r="A312" i="100"/>
  <c r="A308" i="100"/>
  <c r="A304" i="100"/>
  <c r="A300" i="100"/>
  <c r="A296" i="100"/>
  <c r="A292" i="100"/>
  <c r="A288" i="100"/>
  <c r="A284" i="100"/>
  <c r="A280" i="100"/>
  <c r="A276" i="100"/>
  <c r="A272" i="100"/>
  <c r="A268" i="100"/>
  <c r="A264" i="100"/>
  <c r="A260" i="100"/>
  <c r="A256" i="100"/>
  <c r="A252" i="100"/>
  <c r="A248" i="100"/>
  <c r="A244" i="100"/>
  <c r="A240" i="100"/>
  <c r="A236" i="100"/>
  <c r="A232" i="100"/>
  <c r="A228" i="100"/>
  <c r="A224" i="100"/>
  <c r="A220" i="100"/>
  <c r="A216" i="100"/>
  <c r="A212" i="100"/>
  <c r="A208" i="100"/>
  <c r="A204" i="100"/>
  <c r="A200" i="100"/>
  <c r="A196" i="100"/>
  <c r="A192" i="100"/>
  <c r="A188" i="100"/>
  <c r="A184" i="100"/>
  <c r="A180" i="100"/>
  <c r="A176" i="100"/>
  <c r="A172" i="100"/>
  <c r="A168" i="100"/>
  <c r="A164" i="100"/>
  <c r="A160" i="100"/>
  <c r="A156" i="100"/>
  <c r="A152" i="100"/>
  <c r="A1043" i="100"/>
  <c r="A1033" i="100"/>
  <c r="A1022" i="100"/>
  <c r="A1011" i="100"/>
  <c r="A1001" i="100"/>
  <c r="A990" i="100"/>
  <c r="A979" i="100"/>
  <c r="A969" i="100"/>
  <c r="A958" i="100"/>
  <c r="A947" i="100"/>
  <c r="A937" i="100"/>
  <c r="A926" i="100"/>
  <c r="A915" i="100"/>
  <c r="A905" i="100"/>
  <c r="A894" i="100"/>
  <c r="A883" i="100"/>
  <c r="A873" i="100"/>
  <c r="A862" i="100"/>
  <c r="A851" i="100"/>
  <c r="A841" i="100"/>
  <c r="A832" i="100"/>
  <c r="A824" i="100"/>
  <c r="A816" i="100"/>
  <c r="A808" i="100"/>
  <c r="A800" i="100"/>
  <c r="A792" i="100"/>
  <c r="A784" i="100"/>
  <c r="A776" i="100"/>
  <c r="A768" i="100"/>
  <c r="A760" i="100"/>
  <c r="A752" i="100"/>
  <c r="A744" i="100"/>
  <c r="A736" i="100"/>
  <c r="A728" i="100"/>
  <c r="A721" i="100"/>
  <c r="A716" i="100"/>
  <c r="A710" i="100"/>
  <c r="A705" i="100"/>
  <c r="A700" i="100"/>
  <c r="A694" i="100"/>
  <c r="A689" i="100"/>
  <c r="A684" i="100"/>
  <c r="A678" i="100"/>
  <c r="A673" i="100"/>
  <c r="A668" i="100"/>
  <c r="A662" i="100"/>
  <c r="A657" i="100"/>
  <c r="A652" i="100"/>
  <c r="A646" i="100"/>
  <c r="A641" i="100"/>
  <c r="A636" i="100"/>
  <c r="A630" i="100"/>
  <c r="A625" i="100"/>
  <c r="A620" i="100"/>
  <c r="A614" i="100"/>
  <c r="A609" i="100"/>
  <c r="A604" i="100"/>
  <c r="A598" i="100"/>
  <c r="A593" i="100"/>
  <c r="A588" i="100"/>
  <c r="A582" i="100"/>
  <c r="A577" i="100"/>
  <c r="A572" i="100"/>
  <c r="A566" i="100"/>
  <c r="A561" i="100"/>
  <c r="A556" i="100"/>
  <c r="A550" i="100"/>
  <c r="A545" i="100"/>
  <c r="A540" i="100"/>
  <c r="A534" i="100"/>
  <c r="A529" i="100"/>
  <c r="A524" i="100"/>
  <c r="A518" i="100"/>
  <c r="A513" i="100"/>
  <c r="A508" i="100"/>
  <c r="A502" i="100"/>
  <c r="A497" i="100"/>
  <c r="A492" i="100"/>
  <c r="A486" i="100"/>
  <c r="A481" i="100"/>
  <c r="A476" i="100"/>
  <c r="A470" i="100"/>
  <c r="A465" i="100"/>
  <c r="A460" i="100"/>
  <c r="A455" i="100"/>
  <c r="A451" i="100"/>
  <c r="A447" i="100"/>
  <c r="A443" i="100"/>
  <c r="A439" i="100"/>
  <c r="A435" i="100"/>
  <c r="A431" i="100"/>
  <c r="A427" i="100"/>
  <c r="A423" i="100"/>
  <c r="A419" i="100"/>
  <c r="A415" i="100"/>
  <c r="A411" i="100"/>
  <c r="A407" i="100"/>
  <c r="A403" i="100"/>
  <c r="A399" i="100"/>
  <c r="A395" i="100"/>
  <c r="A391" i="100"/>
  <c r="A387" i="100"/>
  <c r="A383" i="100"/>
  <c r="A379" i="100"/>
  <c r="A375" i="100"/>
  <c r="A371" i="100"/>
  <c r="A367" i="100"/>
  <c r="A363" i="100"/>
  <c r="A359" i="100"/>
  <c r="A355" i="100"/>
  <c r="A351" i="100"/>
  <c r="A347" i="100"/>
  <c r="A343" i="100"/>
  <c r="A339" i="100"/>
  <c r="A335" i="100"/>
  <c r="A331" i="100"/>
  <c r="A327" i="100"/>
  <c r="A323" i="100"/>
  <c r="A319" i="100"/>
  <c r="A315" i="100"/>
  <c r="A311" i="100"/>
  <c r="A307" i="100"/>
  <c r="A303" i="100"/>
  <c r="A299" i="100"/>
  <c r="A295" i="100"/>
  <c r="A291" i="100"/>
  <c r="A287" i="100"/>
  <c r="A283" i="100"/>
  <c r="A279" i="100"/>
  <c r="A275" i="100"/>
  <c r="A271" i="100"/>
  <c r="A267" i="100"/>
  <c r="A263" i="100"/>
  <c r="A259" i="100"/>
  <c r="A255" i="100"/>
  <c r="A251" i="100"/>
  <c r="A247" i="100"/>
  <c r="A243" i="100"/>
  <c r="A239" i="100"/>
  <c r="A235" i="100"/>
  <c r="A231" i="100"/>
  <c r="A227" i="100"/>
  <c r="A223" i="100"/>
  <c r="A219" i="100"/>
  <c r="A215" i="100"/>
  <c r="A211" i="100"/>
  <c r="A207" i="100"/>
  <c r="A203" i="100"/>
  <c r="A199" i="100"/>
  <c r="A195" i="100"/>
  <c r="A191" i="100"/>
  <c r="A187" i="100"/>
  <c r="A183" i="100"/>
  <c r="A179" i="100"/>
  <c r="A175" i="100"/>
  <c r="A171" i="100"/>
  <c r="A167" i="100"/>
  <c r="A163" i="100"/>
  <c r="A159" i="100"/>
  <c r="A155" i="100"/>
  <c r="A1027" i="100"/>
  <c r="A1006" i="100"/>
  <c r="A985" i="100"/>
  <c r="A963" i="100"/>
  <c r="A942" i="100"/>
  <c r="A921" i="100"/>
  <c r="A899" i="100"/>
  <c r="A878" i="100"/>
  <c r="A857" i="100"/>
  <c r="A836" i="100"/>
  <c r="A820" i="100"/>
  <c r="A804" i="100"/>
  <c r="A788" i="100"/>
  <c r="A772" i="100"/>
  <c r="A756" i="100"/>
  <c r="A740" i="100"/>
  <c r="A724" i="100"/>
  <c r="A713" i="100"/>
  <c r="A702" i="100"/>
  <c r="A692" i="100"/>
  <c r="A681" i="100"/>
  <c r="A670" i="100"/>
  <c r="A660" i="100"/>
  <c r="A649" i="100"/>
  <c r="A638" i="100"/>
  <c r="A628" i="100"/>
  <c r="A617" i="100"/>
  <c r="A606" i="100"/>
  <c r="A596" i="100"/>
  <c r="A585" i="100"/>
  <c r="A574" i="100"/>
  <c r="A564" i="100"/>
  <c r="A553" i="100"/>
  <c r="A542" i="100"/>
  <c r="A532" i="100"/>
  <c r="A521" i="100"/>
  <c r="A510" i="100"/>
  <c r="A500" i="100"/>
  <c r="A489" i="100"/>
  <c r="A478" i="100"/>
  <c r="A468" i="100"/>
  <c r="A457" i="100"/>
  <c r="A449" i="100"/>
  <c r="A441" i="100"/>
  <c r="A433" i="100"/>
  <c r="A425" i="100"/>
  <c r="A417" i="100"/>
  <c r="A409" i="100"/>
  <c r="A401" i="100"/>
  <c r="A393" i="100"/>
  <c r="A385" i="100"/>
  <c r="A377" i="100"/>
  <c r="A369" i="100"/>
  <c r="A361" i="100"/>
  <c r="A353" i="100"/>
  <c r="A345" i="100"/>
  <c r="A337" i="100"/>
  <c r="A329" i="100"/>
  <c r="A321" i="100"/>
  <c r="A313" i="100"/>
  <c r="A305" i="100"/>
  <c r="A297" i="100"/>
  <c r="A289" i="100"/>
  <c r="A281" i="100"/>
  <c r="A273" i="100"/>
  <c r="A265" i="100"/>
  <c r="A257" i="100"/>
  <c r="A249" i="100"/>
  <c r="A241" i="100"/>
  <c r="A233" i="100"/>
  <c r="A225" i="100"/>
  <c r="A217" i="100"/>
  <c r="A209" i="100"/>
  <c r="A201" i="100"/>
  <c r="A193" i="100"/>
  <c r="A185" i="100"/>
  <c r="A177" i="100"/>
  <c r="A169" i="100"/>
  <c r="A161" i="100"/>
  <c r="A153" i="100"/>
  <c r="A1039" i="100"/>
  <c r="A1018" i="100"/>
  <c r="A997" i="100"/>
  <c r="A975" i="100"/>
  <c r="A954" i="100"/>
  <c r="A933" i="100"/>
  <c r="A911" i="100"/>
  <c r="A890" i="100"/>
  <c r="A869" i="100"/>
  <c r="A847" i="100"/>
  <c r="A829" i="100"/>
  <c r="A813" i="100"/>
  <c r="A797" i="100"/>
  <c r="A781" i="100"/>
  <c r="A765" i="100"/>
  <c r="A749" i="100"/>
  <c r="A733" i="100"/>
  <c r="A720" i="100"/>
  <c r="A709" i="100"/>
  <c r="A698" i="100"/>
  <c r="A688" i="100"/>
  <c r="A677" i="100"/>
  <c r="A666" i="100"/>
  <c r="A656" i="100"/>
  <c r="A645" i="100"/>
  <c r="A634" i="100"/>
  <c r="A624" i="100"/>
  <c r="A613" i="100"/>
  <c r="A602" i="100"/>
  <c r="A592" i="100"/>
  <c r="A581" i="100"/>
  <c r="A570" i="100"/>
  <c r="A560" i="100"/>
  <c r="A549" i="100"/>
  <c r="A538" i="100"/>
  <c r="A528" i="100"/>
  <c r="A517" i="100"/>
  <c r="A506" i="100"/>
  <c r="A496" i="100"/>
  <c r="A485" i="100"/>
  <c r="A474" i="100"/>
  <c r="A464" i="100"/>
  <c r="A454" i="100"/>
  <c r="A446" i="100"/>
  <c r="A438" i="100"/>
  <c r="A430" i="100"/>
  <c r="A422" i="100"/>
  <c r="A414" i="100"/>
  <c r="A406" i="100"/>
  <c r="A398" i="100"/>
  <c r="A390" i="100"/>
  <c r="A382" i="100"/>
  <c r="A374" i="100"/>
  <c r="A366" i="100"/>
  <c r="A358" i="100"/>
  <c r="A350" i="100"/>
  <c r="A342" i="100"/>
  <c r="A334" i="100"/>
  <c r="A326" i="100"/>
  <c r="A318" i="100"/>
  <c r="A310" i="100"/>
  <c r="A302" i="100"/>
  <c r="A294" i="100"/>
  <c r="A286" i="100"/>
  <c r="A278" i="100"/>
  <c r="A270" i="100"/>
  <c r="A262" i="100"/>
  <c r="A254" i="100"/>
  <c r="A246" i="100"/>
  <c r="A238" i="100"/>
  <c r="A230" i="100"/>
  <c r="A222" i="100"/>
  <c r="A214" i="100"/>
  <c r="A206" i="100"/>
  <c r="A198" i="100"/>
  <c r="A190" i="100"/>
  <c r="A182" i="100"/>
  <c r="A174" i="100"/>
  <c r="A166" i="100"/>
  <c r="A158" i="100"/>
  <c r="A151" i="100"/>
  <c r="A147" i="100"/>
  <c r="A143" i="100"/>
  <c r="A139" i="100"/>
  <c r="A135" i="100"/>
  <c r="A131" i="100"/>
  <c r="A127" i="100"/>
  <c r="A123" i="100"/>
  <c r="A119" i="100"/>
  <c r="A115" i="100"/>
  <c r="A111" i="100"/>
  <c r="A107" i="100"/>
  <c r="A103" i="100"/>
  <c r="A99" i="100"/>
  <c r="A95" i="100"/>
  <c r="A91" i="100"/>
  <c r="A87" i="100"/>
  <c r="A83" i="100"/>
  <c r="A79" i="100"/>
  <c r="A75" i="100"/>
  <c r="A71" i="100"/>
  <c r="A67" i="100"/>
  <c r="A63" i="100"/>
  <c r="A59" i="100"/>
  <c r="A55" i="100"/>
  <c r="A51" i="100"/>
  <c r="A47" i="100"/>
  <c r="A43" i="100"/>
  <c r="A39" i="100"/>
  <c r="A35" i="100"/>
  <c r="A31" i="100"/>
  <c r="A27" i="100"/>
  <c r="A23" i="100"/>
  <c r="A19" i="100"/>
  <c r="A15" i="100"/>
  <c r="A11" i="100"/>
  <c r="A7" i="100"/>
  <c r="A3" i="100"/>
  <c r="A1029" i="100"/>
  <c r="A1007" i="100"/>
  <c r="A986" i="100"/>
  <c r="A965" i="100"/>
  <c r="A943" i="100"/>
  <c r="A922" i="100"/>
  <c r="A901" i="100"/>
  <c r="A879" i="100"/>
  <c r="A858" i="100"/>
  <c r="A837" i="100"/>
  <c r="A821" i="100"/>
  <c r="A805" i="100"/>
  <c r="A789" i="100"/>
  <c r="A773" i="100"/>
  <c r="A757" i="100"/>
  <c r="A741" i="100"/>
  <c r="A725" i="100"/>
  <c r="A714" i="100"/>
  <c r="A704" i="100"/>
  <c r="A693" i="100"/>
  <c r="A682" i="100"/>
  <c r="A672" i="100"/>
  <c r="A661" i="100"/>
  <c r="A650" i="100"/>
  <c r="A640" i="100"/>
  <c r="A629" i="100"/>
  <c r="A618" i="100"/>
  <c r="A608" i="100"/>
  <c r="A597" i="100"/>
  <c r="A586" i="100"/>
  <c r="A576" i="100"/>
  <c r="A565" i="100"/>
  <c r="A554" i="100"/>
  <c r="A544" i="100"/>
  <c r="A533" i="100"/>
  <c r="A522" i="100"/>
  <c r="A512" i="100"/>
  <c r="A501" i="100"/>
  <c r="A490" i="100"/>
  <c r="A480" i="100"/>
  <c r="A469" i="100"/>
  <c r="A458" i="100"/>
  <c r="A450" i="100"/>
  <c r="A442" i="100"/>
  <c r="A434" i="100"/>
  <c r="A426" i="100"/>
  <c r="A418" i="100"/>
  <c r="A410" i="100"/>
  <c r="A402" i="100"/>
  <c r="A394" i="100"/>
  <c r="A386" i="100"/>
  <c r="A378" i="100"/>
  <c r="A370" i="100"/>
  <c r="A362" i="100"/>
  <c r="A354" i="100"/>
  <c r="A346" i="100"/>
  <c r="A338" i="100"/>
  <c r="A330" i="100"/>
  <c r="A322" i="100"/>
  <c r="A314" i="100"/>
  <c r="A306" i="100"/>
  <c r="A298" i="100"/>
  <c r="A290" i="100"/>
  <c r="A282" i="100"/>
  <c r="A274" i="100"/>
  <c r="A266" i="100"/>
  <c r="A258" i="100"/>
  <c r="A250" i="100"/>
  <c r="A242" i="100"/>
  <c r="A234" i="100"/>
  <c r="A226" i="100"/>
  <c r="A218" i="100"/>
  <c r="A210" i="100"/>
  <c r="A202" i="100"/>
  <c r="A194" i="100"/>
  <c r="A186" i="100"/>
  <c r="A178" i="100"/>
  <c r="A170" i="100"/>
  <c r="A162" i="100"/>
  <c r="A154" i="100"/>
  <c r="A1038" i="100"/>
  <c r="A953" i="100"/>
  <c r="A867" i="100"/>
  <c r="A796" i="100"/>
  <c r="A732" i="100"/>
  <c r="A686" i="100"/>
  <c r="A644" i="100"/>
  <c r="A601" i="100"/>
  <c r="A558" i="100"/>
  <c r="A516" i="100"/>
  <c r="A473" i="100"/>
  <c r="A437" i="100"/>
  <c r="A405" i="100"/>
  <c r="A373" i="100"/>
  <c r="A341" i="100"/>
  <c r="A309" i="100"/>
  <c r="A277" i="100"/>
  <c r="A245" i="100"/>
  <c r="A213" i="100"/>
  <c r="A181" i="100"/>
  <c r="A150" i="100"/>
  <c r="A145" i="100"/>
  <c r="A140" i="100"/>
  <c r="A134" i="100"/>
  <c r="A129" i="100"/>
  <c r="A124" i="100"/>
  <c r="A118" i="100"/>
  <c r="A113" i="100"/>
  <c r="A108" i="100"/>
  <c r="A102" i="100"/>
  <c r="A97" i="100"/>
  <c r="A92" i="100"/>
  <c r="A86" i="100"/>
  <c r="A81" i="100"/>
  <c r="A76" i="100"/>
  <c r="A70" i="100"/>
  <c r="A65" i="100"/>
  <c r="A60" i="100"/>
  <c r="A54" i="100"/>
  <c r="A49" i="100"/>
  <c r="A44" i="100"/>
  <c r="A38" i="100"/>
  <c r="A33" i="100"/>
  <c r="A28" i="100"/>
  <c r="A22" i="100"/>
  <c r="A17" i="100"/>
  <c r="A12" i="100"/>
  <c r="A6" i="100"/>
  <c r="A995" i="100"/>
  <c r="A910" i="100"/>
  <c r="A828" i="100"/>
  <c r="A764" i="100"/>
  <c r="A708" i="100"/>
  <c r="A665" i="100"/>
  <c r="A622" i="100"/>
  <c r="A580" i="100"/>
  <c r="A537" i="100"/>
  <c r="A494" i="100"/>
  <c r="A453" i="100"/>
  <c r="A421" i="100"/>
  <c r="A389" i="100"/>
  <c r="A357" i="100"/>
  <c r="A325" i="100"/>
  <c r="A293" i="100"/>
  <c r="A261" i="100"/>
  <c r="A229" i="100"/>
  <c r="A197" i="100"/>
  <c r="A165" i="100"/>
  <c r="A148" i="100"/>
  <c r="A142" i="100"/>
  <c r="A137" i="100"/>
  <c r="A132" i="100"/>
  <c r="A126" i="100"/>
  <c r="A121" i="100"/>
  <c r="A116" i="100"/>
  <c r="A110" i="100"/>
  <c r="A105" i="100"/>
  <c r="A100" i="100"/>
  <c r="A94" i="100"/>
  <c r="A89" i="100"/>
  <c r="A84" i="100"/>
  <c r="A78" i="100"/>
  <c r="A73" i="100"/>
  <c r="A68" i="100"/>
  <c r="A62" i="100"/>
  <c r="A57" i="100"/>
  <c r="A52" i="100"/>
  <c r="A46" i="100"/>
  <c r="A41" i="100"/>
  <c r="A36" i="100"/>
  <c r="A30" i="100"/>
  <c r="A25" i="100"/>
  <c r="A20" i="100"/>
  <c r="A14" i="100"/>
  <c r="A9" i="100"/>
  <c r="A4" i="100"/>
  <c r="A1017" i="100"/>
  <c r="A931" i="100"/>
  <c r="A846" i="100"/>
  <c r="A780" i="100"/>
  <c r="A718" i="100"/>
  <c r="A676" i="100"/>
  <c r="A633" i="100"/>
  <c r="A590" i="100"/>
  <c r="A548" i="100"/>
  <c r="A505" i="100"/>
  <c r="A462" i="100"/>
  <c r="A429" i="100"/>
  <c r="A397" i="100"/>
  <c r="A365" i="100"/>
  <c r="A333" i="100"/>
  <c r="A301" i="100"/>
  <c r="A269" i="100"/>
  <c r="A237" i="100"/>
  <c r="A205" i="100"/>
  <c r="A173" i="100"/>
  <c r="A149" i="100"/>
  <c r="A144" i="100"/>
  <c r="A138" i="100"/>
  <c r="A133" i="100"/>
  <c r="A128" i="100"/>
  <c r="A122" i="100"/>
  <c r="A117" i="100"/>
  <c r="A112" i="100"/>
  <c r="A106" i="100"/>
  <c r="A101" i="100"/>
  <c r="A96" i="100"/>
  <c r="A90" i="100"/>
  <c r="A85" i="100"/>
  <c r="A80" i="100"/>
  <c r="A74" i="100"/>
  <c r="A69" i="100"/>
  <c r="A64" i="100"/>
  <c r="A58" i="100"/>
  <c r="A53" i="100"/>
  <c r="A48" i="100"/>
  <c r="A42" i="100"/>
  <c r="A37" i="100"/>
  <c r="A32" i="100"/>
  <c r="A26" i="100"/>
  <c r="A21" i="100"/>
  <c r="A16" i="100"/>
  <c r="A10" i="100"/>
  <c r="A5" i="100"/>
  <c r="A974" i="100"/>
  <c r="A889" i="100"/>
  <c r="A812" i="100"/>
  <c r="A748" i="100"/>
  <c r="A697" i="100"/>
  <c r="A654" i="100"/>
  <c r="A612" i="100"/>
  <c r="A569" i="100"/>
  <c r="A526" i="100"/>
  <c r="A484" i="100"/>
  <c r="A445" i="100"/>
  <c r="A413" i="100"/>
  <c r="A381" i="100"/>
  <c r="A349" i="100"/>
  <c r="A317" i="100"/>
  <c r="A285" i="100"/>
  <c r="A253" i="100"/>
  <c r="A221" i="100"/>
  <c r="A189" i="100"/>
  <c r="A157" i="100"/>
  <c r="A146" i="100"/>
  <c r="A141" i="100"/>
  <c r="A136" i="100"/>
  <c r="A130" i="100"/>
  <c r="A125" i="100"/>
  <c r="A120" i="100"/>
  <c r="A114" i="100"/>
  <c r="A109" i="100"/>
  <c r="A104" i="100"/>
  <c r="A98" i="100"/>
  <c r="A93" i="100"/>
  <c r="A88" i="100"/>
  <c r="A82" i="100"/>
  <c r="A77" i="100"/>
  <c r="A72" i="100"/>
  <c r="A66" i="100"/>
  <c r="A61" i="100"/>
  <c r="A56" i="100"/>
  <c r="A50" i="100"/>
  <c r="A45" i="100"/>
  <c r="A40" i="100"/>
  <c r="A34" i="100"/>
  <c r="A29" i="100"/>
  <c r="A24" i="100"/>
  <c r="A18" i="100"/>
  <c r="A13" i="100"/>
  <c r="A8" i="100"/>
  <c r="P16" i="80"/>
  <c r="P15" i="80" s="1"/>
  <c r="P30" i="80" s="1"/>
  <c r="M1" i="100" l="1"/>
  <c r="L1" i="100"/>
  <c r="D1048" i="100"/>
  <c r="C1048" i="100"/>
  <c r="D1047" i="100"/>
  <c r="C1047" i="100"/>
  <c r="D1046" i="100"/>
  <c r="C1046" i="100"/>
  <c r="D1045" i="100"/>
  <c r="C1045" i="100"/>
  <c r="D1044" i="100"/>
  <c r="C1044" i="100"/>
  <c r="D1043" i="100"/>
  <c r="C1043" i="100"/>
  <c r="D1042" i="100"/>
  <c r="C1042" i="100"/>
  <c r="D1041" i="100"/>
  <c r="C1041" i="100"/>
  <c r="D1040" i="100"/>
  <c r="C1040" i="100"/>
  <c r="D1039" i="100"/>
  <c r="C1039" i="100"/>
  <c r="D1038" i="100"/>
  <c r="C1038" i="100"/>
  <c r="D1037" i="100"/>
  <c r="C1037" i="100"/>
  <c r="D1036" i="100"/>
  <c r="C1036" i="100"/>
  <c r="D1035" i="100"/>
  <c r="C1035" i="100"/>
  <c r="D1034" i="100"/>
  <c r="C1034" i="100"/>
  <c r="D1033" i="100"/>
  <c r="C1033" i="100"/>
  <c r="D1032" i="100"/>
  <c r="C1032" i="100"/>
  <c r="D1031" i="100"/>
  <c r="C1031" i="100"/>
  <c r="D1030" i="100"/>
  <c r="C1030" i="100"/>
  <c r="D1029" i="100"/>
  <c r="C1029" i="100"/>
  <c r="D1028" i="100"/>
  <c r="C1028" i="100"/>
  <c r="D1027" i="100"/>
  <c r="C1027" i="100"/>
  <c r="D1026" i="100"/>
  <c r="C1026" i="100"/>
  <c r="D1025" i="100"/>
  <c r="C1025" i="100"/>
  <c r="D1024" i="100"/>
  <c r="C1024" i="100"/>
  <c r="D1023" i="100"/>
  <c r="C1023" i="100"/>
  <c r="D1022" i="100"/>
  <c r="C1022" i="100"/>
  <c r="D1021" i="100"/>
  <c r="C1021" i="100"/>
  <c r="D1020" i="100"/>
  <c r="C1020" i="100"/>
  <c r="D1019" i="100"/>
  <c r="C1019" i="100"/>
  <c r="D1018" i="100"/>
  <c r="C1018" i="100"/>
  <c r="D1017" i="100"/>
  <c r="C1017" i="100"/>
  <c r="D1016" i="100"/>
  <c r="C1016" i="100"/>
  <c r="D1015" i="100"/>
  <c r="C1015" i="100"/>
  <c r="D1014" i="100"/>
  <c r="C1014" i="100"/>
  <c r="D1013" i="100"/>
  <c r="C1013" i="100"/>
  <c r="D1012" i="100"/>
  <c r="C1012" i="100"/>
  <c r="D1011" i="100"/>
  <c r="C1011" i="100"/>
  <c r="D1010" i="100"/>
  <c r="C1010" i="100"/>
  <c r="D1009" i="100"/>
  <c r="C1009" i="100"/>
  <c r="D1008" i="100"/>
  <c r="C1008" i="100"/>
  <c r="D1007" i="100"/>
  <c r="C1007" i="100"/>
  <c r="D1006" i="100"/>
  <c r="C1006" i="100"/>
  <c r="D1005" i="100"/>
  <c r="C1005" i="100"/>
  <c r="D1004" i="100"/>
  <c r="C1004" i="100"/>
  <c r="D1003" i="100"/>
  <c r="C1003" i="100"/>
  <c r="D1002" i="100"/>
  <c r="C1002" i="100"/>
  <c r="D1001" i="100"/>
  <c r="C1001" i="100"/>
  <c r="D1000" i="100"/>
  <c r="C1000" i="100"/>
  <c r="D999" i="100"/>
  <c r="C999" i="100"/>
  <c r="D998" i="100"/>
  <c r="C998" i="100"/>
  <c r="D997" i="100"/>
  <c r="C997" i="100"/>
  <c r="D996" i="100"/>
  <c r="C996" i="100"/>
  <c r="D995" i="100"/>
  <c r="C995" i="100"/>
  <c r="D994" i="100"/>
  <c r="C994" i="100"/>
  <c r="D993" i="100"/>
  <c r="C993" i="100"/>
  <c r="D992" i="100"/>
  <c r="C992" i="100"/>
  <c r="D991" i="100"/>
  <c r="C991" i="100"/>
  <c r="D990" i="100"/>
  <c r="C990" i="100"/>
  <c r="D989" i="100"/>
  <c r="C989" i="100"/>
  <c r="D988" i="100"/>
  <c r="C988" i="100"/>
  <c r="D987" i="100"/>
  <c r="C987" i="100"/>
  <c r="D986" i="100"/>
  <c r="C986" i="100"/>
  <c r="D985" i="100"/>
  <c r="C985" i="100"/>
  <c r="D984" i="100"/>
  <c r="C984" i="100"/>
  <c r="D983" i="100"/>
  <c r="C983" i="100"/>
  <c r="D982" i="100"/>
  <c r="C982" i="100"/>
  <c r="D981" i="100"/>
  <c r="C981" i="100"/>
  <c r="D980" i="100"/>
  <c r="C980" i="100"/>
  <c r="D979" i="100"/>
  <c r="C979" i="100"/>
  <c r="D978" i="100"/>
  <c r="C978" i="100"/>
  <c r="D977" i="100"/>
  <c r="C977" i="100"/>
  <c r="D976" i="100"/>
  <c r="C976" i="100"/>
  <c r="D975" i="100"/>
  <c r="C975" i="100"/>
  <c r="D974" i="100"/>
  <c r="C974" i="100"/>
  <c r="D973" i="100"/>
  <c r="C973" i="100"/>
  <c r="D972" i="100"/>
  <c r="C972" i="100"/>
  <c r="D971" i="100"/>
  <c r="C971" i="100"/>
  <c r="D970" i="100"/>
  <c r="C970" i="100"/>
  <c r="D969" i="100"/>
  <c r="C969" i="100"/>
  <c r="D968" i="100"/>
  <c r="C968" i="100"/>
  <c r="D967" i="100"/>
  <c r="C967" i="100"/>
  <c r="D966" i="100"/>
  <c r="C966" i="100"/>
  <c r="D965" i="100"/>
  <c r="C965" i="100"/>
  <c r="D964" i="100"/>
  <c r="C964" i="100"/>
  <c r="D963" i="100"/>
  <c r="C963" i="100"/>
  <c r="D962" i="100"/>
  <c r="C962" i="100"/>
  <c r="D961" i="100"/>
  <c r="C961" i="100"/>
  <c r="D960" i="100"/>
  <c r="C960" i="100"/>
  <c r="D959" i="100"/>
  <c r="C959" i="100"/>
  <c r="D958" i="100"/>
  <c r="C958" i="100"/>
  <c r="D957" i="100"/>
  <c r="C957" i="100"/>
  <c r="D956" i="100"/>
  <c r="C956" i="100"/>
  <c r="D955" i="100"/>
  <c r="C955" i="100"/>
  <c r="D954" i="100"/>
  <c r="C954" i="100"/>
  <c r="D953" i="100"/>
  <c r="C953" i="100"/>
  <c r="D952" i="100"/>
  <c r="C952" i="100"/>
  <c r="D951" i="100"/>
  <c r="C951" i="100"/>
  <c r="D950" i="100"/>
  <c r="C950" i="100"/>
  <c r="D949" i="100"/>
  <c r="C949" i="100"/>
  <c r="D948" i="100"/>
  <c r="C948" i="100"/>
  <c r="D947" i="100"/>
  <c r="C947" i="100"/>
  <c r="D946" i="100"/>
  <c r="C946" i="100"/>
  <c r="D945" i="100"/>
  <c r="C945" i="100"/>
  <c r="D944" i="100"/>
  <c r="C944" i="100"/>
  <c r="D943" i="100"/>
  <c r="C943" i="100"/>
  <c r="D942" i="100"/>
  <c r="C942" i="100"/>
  <c r="D941" i="100"/>
  <c r="C941" i="100"/>
  <c r="D940" i="100"/>
  <c r="C940" i="100"/>
  <c r="D939" i="100"/>
  <c r="C939" i="100"/>
  <c r="D938" i="100"/>
  <c r="C938" i="100"/>
  <c r="D937" i="100"/>
  <c r="C937" i="100"/>
  <c r="D936" i="100"/>
  <c r="C936" i="100"/>
  <c r="D935" i="100"/>
  <c r="C935" i="100"/>
  <c r="D934" i="100"/>
  <c r="C934" i="100"/>
  <c r="D933" i="100"/>
  <c r="C933" i="100"/>
  <c r="D932" i="100"/>
  <c r="C932" i="100"/>
  <c r="D931" i="100"/>
  <c r="C931" i="100"/>
  <c r="D930" i="100"/>
  <c r="C930" i="100"/>
  <c r="D929" i="100"/>
  <c r="C929" i="100"/>
  <c r="D928" i="100"/>
  <c r="C928" i="100"/>
  <c r="D927" i="100"/>
  <c r="C927" i="100"/>
  <c r="D926" i="100"/>
  <c r="C926" i="100"/>
  <c r="D925" i="100"/>
  <c r="C925" i="100"/>
  <c r="D924" i="100"/>
  <c r="C924" i="100"/>
  <c r="D923" i="100"/>
  <c r="C923" i="100"/>
  <c r="D922" i="100"/>
  <c r="C922" i="100"/>
  <c r="D921" i="100"/>
  <c r="C921" i="100"/>
  <c r="D920" i="100"/>
  <c r="C920" i="100"/>
  <c r="D919" i="100"/>
  <c r="C919" i="100"/>
  <c r="D918" i="100"/>
  <c r="C918" i="100"/>
  <c r="D917" i="100"/>
  <c r="C917" i="100"/>
  <c r="D916" i="100"/>
  <c r="C916" i="100"/>
  <c r="D915" i="100"/>
  <c r="C915" i="100"/>
  <c r="D914" i="100"/>
  <c r="C914" i="100"/>
  <c r="D913" i="100"/>
  <c r="C913" i="100"/>
  <c r="D912" i="100"/>
  <c r="C912" i="100"/>
  <c r="D911" i="100"/>
  <c r="C911" i="100"/>
  <c r="D910" i="100"/>
  <c r="C910" i="100"/>
  <c r="D909" i="100"/>
  <c r="C909" i="100"/>
  <c r="D908" i="100"/>
  <c r="C908" i="100"/>
  <c r="D907" i="100"/>
  <c r="C907" i="100"/>
  <c r="D906" i="100"/>
  <c r="C906" i="100"/>
  <c r="D905" i="100"/>
  <c r="C905" i="100"/>
  <c r="D904" i="100"/>
  <c r="C904" i="100"/>
  <c r="D903" i="100"/>
  <c r="C903" i="100"/>
  <c r="D902" i="100"/>
  <c r="C902" i="100"/>
  <c r="D901" i="100"/>
  <c r="C901" i="100"/>
  <c r="D900" i="100"/>
  <c r="C900" i="100"/>
  <c r="D899" i="100"/>
  <c r="C899" i="100"/>
  <c r="D898" i="100"/>
  <c r="C898" i="100"/>
  <c r="D897" i="100"/>
  <c r="C897" i="100"/>
  <c r="D896" i="100"/>
  <c r="C896" i="100"/>
  <c r="D895" i="100"/>
  <c r="C895" i="100"/>
  <c r="D894" i="100"/>
  <c r="C894" i="100"/>
  <c r="D893" i="100"/>
  <c r="C893" i="100"/>
  <c r="D892" i="100"/>
  <c r="C892" i="100"/>
  <c r="D891" i="100"/>
  <c r="C891" i="100"/>
  <c r="D890" i="100"/>
  <c r="C890" i="100"/>
  <c r="D889" i="100"/>
  <c r="C889" i="100"/>
  <c r="D888" i="100"/>
  <c r="C888" i="100"/>
  <c r="D887" i="100"/>
  <c r="C887" i="100"/>
  <c r="D886" i="100"/>
  <c r="C886" i="100"/>
  <c r="D885" i="100"/>
  <c r="C885" i="100"/>
  <c r="D884" i="100"/>
  <c r="C884" i="100"/>
  <c r="D883" i="100"/>
  <c r="C883" i="100"/>
  <c r="D882" i="100"/>
  <c r="C882" i="100"/>
  <c r="D881" i="100"/>
  <c r="C881" i="100"/>
  <c r="D880" i="100"/>
  <c r="C880" i="100"/>
  <c r="D879" i="100"/>
  <c r="C879" i="100"/>
  <c r="D878" i="100"/>
  <c r="C878" i="100"/>
  <c r="D877" i="100"/>
  <c r="C877" i="100"/>
  <c r="D876" i="100"/>
  <c r="C876" i="100"/>
  <c r="D875" i="100"/>
  <c r="C875" i="100"/>
  <c r="D874" i="100"/>
  <c r="C874" i="100"/>
  <c r="D873" i="100"/>
  <c r="C873" i="100"/>
  <c r="D872" i="100"/>
  <c r="C872" i="100"/>
  <c r="D871" i="100"/>
  <c r="C871" i="100"/>
  <c r="D870" i="100"/>
  <c r="C870" i="100"/>
  <c r="D869" i="100"/>
  <c r="C869" i="100"/>
  <c r="D868" i="100"/>
  <c r="C868" i="100"/>
  <c r="D867" i="100"/>
  <c r="C867" i="100"/>
  <c r="D866" i="100"/>
  <c r="C866" i="100"/>
  <c r="D865" i="100"/>
  <c r="C865" i="100"/>
  <c r="D864" i="100"/>
  <c r="C864" i="100"/>
  <c r="D863" i="100"/>
  <c r="C863" i="100"/>
  <c r="D862" i="100"/>
  <c r="C862" i="100"/>
  <c r="D861" i="100"/>
  <c r="C861" i="100"/>
  <c r="D860" i="100"/>
  <c r="C860" i="100"/>
  <c r="D859" i="100"/>
  <c r="C859" i="100"/>
  <c r="D858" i="100"/>
  <c r="C858" i="100"/>
  <c r="D857" i="100"/>
  <c r="C857" i="100"/>
  <c r="D856" i="100"/>
  <c r="C856" i="100"/>
  <c r="D855" i="100"/>
  <c r="C855" i="100"/>
  <c r="D854" i="100"/>
  <c r="C854" i="100"/>
  <c r="D853" i="100"/>
  <c r="C853" i="100"/>
  <c r="D852" i="100"/>
  <c r="C852" i="100"/>
  <c r="D851" i="100"/>
  <c r="C851" i="100"/>
  <c r="D850" i="100"/>
  <c r="C850" i="100"/>
  <c r="D849" i="100"/>
  <c r="C849" i="100"/>
  <c r="D848" i="100"/>
  <c r="C848" i="100"/>
  <c r="D847" i="100"/>
  <c r="C847" i="100"/>
  <c r="D846" i="100"/>
  <c r="C846" i="100"/>
  <c r="D845" i="100"/>
  <c r="C845" i="100"/>
  <c r="D844" i="100"/>
  <c r="C844" i="100"/>
  <c r="D843" i="100"/>
  <c r="C843" i="100"/>
  <c r="D842" i="100"/>
  <c r="C842" i="100"/>
  <c r="D841" i="100"/>
  <c r="C841" i="100"/>
  <c r="D840" i="100"/>
  <c r="C840" i="100"/>
  <c r="D839" i="100"/>
  <c r="C839" i="100"/>
  <c r="D838" i="100"/>
  <c r="C838" i="100"/>
  <c r="D837" i="100"/>
  <c r="C837" i="100"/>
  <c r="D836" i="100"/>
  <c r="C836" i="100"/>
  <c r="D835" i="100"/>
  <c r="C835" i="100"/>
  <c r="D834" i="100"/>
  <c r="C834" i="100"/>
  <c r="D833" i="100"/>
  <c r="C833" i="100"/>
  <c r="D832" i="100"/>
  <c r="C832" i="100"/>
  <c r="D831" i="100"/>
  <c r="C831" i="100"/>
  <c r="D830" i="100"/>
  <c r="C830" i="100"/>
  <c r="D829" i="100"/>
  <c r="C829" i="100"/>
  <c r="D828" i="100"/>
  <c r="C828" i="100"/>
  <c r="D827" i="100"/>
  <c r="C827" i="100"/>
  <c r="D826" i="100"/>
  <c r="C826" i="100"/>
  <c r="D825" i="100"/>
  <c r="C825" i="100"/>
  <c r="D824" i="100"/>
  <c r="C824" i="100"/>
  <c r="D823" i="100"/>
  <c r="C823" i="100"/>
  <c r="D822" i="100"/>
  <c r="C822" i="100"/>
  <c r="D821" i="100"/>
  <c r="C821" i="100"/>
  <c r="D820" i="100"/>
  <c r="C820" i="100"/>
  <c r="D819" i="100"/>
  <c r="C819" i="100"/>
  <c r="D818" i="100"/>
  <c r="C818" i="100"/>
  <c r="D817" i="100"/>
  <c r="C817" i="100"/>
  <c r="D816" i="100"/>
  <c r="C816" i="100"/>
  <c r="D815" i="100"/>
  <c r="C815" i="100"/>
  <c r="D814" i="100"/>
  <c r="C814" i="100"/>
  <c r="D813" i="100"/>
  <c r="C813" i="100"/>
  <c r="D812" i="100"/>
  <c r="C812" i="100"/>
  <c r="D811" i="100"/>
  <c r="C811" i="100"/>
  <c r="D810" i="100"/>
  <c r="C810" i="100"/>
  <c r="D809" i="100"/>
  <c r="C809" i="100"/>
  <c r="D808" i="100"/>
  <c r="C808" i="100"/>
  <c r="D807" i="100"/>
  <c r="C807" i="100"/>
  <c r="D806" i="100"/>
  <c r="C806" i="100"/>
  <c r="D805" i="100"/>
  <c r="C805" i="100"/>
  <c r="D804" i="100"/>
  <c r="C804" i="100"/>
  <c r="D803" i="100"/>
  <c r="C803" i="100"/>
  <c r="D802" i="100"/>
  <c r="C802" i="100"/>
  <c r="D801" i="100"/>
  <c r="C801" i="100"/>
  <c r="D800" i="100"/>
  <c r="C800" i="100"/>
  <c r="D799" i="100"/>
  <c r="C799" i="100"/>
  <c r="D798" i="100"/>
  <c r="C798" i="100"/>
  <c r="D797" i="100"/>
  <c r="C797" i="100"/>
  <c r="D796" i="100"/>
  <c r="C796" i="100"/>
  <c r="D795" i="100"/>
  <c r="C795" i="100"/>
  <c r="D794" i="100"/>
  <c r="C794" i="100"/>
  <c r="D793" i="100"/>
  <c r="C793" i="100"/>
  <c r="D792" i="100"/>
  <c r="C792" i="100"/>
  <c r="D791" i="100"/>
  <c r="C791" i="100"/>
  <c r="D790" i="100"/>
  <c r="C790" i="100"/>
  <c r="D789" i="100"/>
  <c r="C789" i="100"/>
  <c r="D788" i="100"/>
  <c r="C788" i="100"/>
  <c r="D787" i="100"/>
  <c r="C787" i="100"/>
  <c r="D786" i="100"/>
  <c r="C786" i="100"/>
  <c r="D785" i="100"/>
  <c r="C785" i="100"/>
  <c r="D784" i="100"/>
  <c r="C784" i="100"/>
  <c r="D783" i="100"/>
  <c r="C783" i="100"/>
  <c r="D782" i="100"/>
  <c r="C782" i="100"/>
  <c r="D781" i="100"/>
  <c r="C781" i="100"/>
  <c r="D780" i="100"/>
  <c r="C780" i="100"/>
  <c r="D779" i="100"/>
  <c r="C779" i="100"/>
  <c r="D778" i="100"/>
  <c r="C778" i="100"/>
  <c r="D777" i="100"/>
  <c r="C777" i="100"/>
  <c r="D776" i="100"/>
  <c r="C776" i="100"/>
  <c r="D775" i="100"/>
  <c r="C775" i="100"/>
  <c r="D774" i="100"/>
  <c r="C774" i="100"/>
  <c r="D773" i="100"/>
  <c r="C773" i="100"/>
  <c r="D772" i="100"/>
  <c r="C772" i="100"/>
  <c r="D771" i="100"/>
  <c r="C771" i="100"/>
  <c r="D770" i="100"/>
  <c r="C770" i="100"/>
  <c r="D769" i="100"/>
  <c r="C769" i="100"/>
  <c r="D768" i="100"/>
  <c r="C768" i="100"/>
  <c r="D767" i="100"/>
  <c r="C767" i="100"/>
  <c r="D766" i="100"/>
  <c r="C766" i="100"/>
  <c r="D765" i="100"/>
  <c r="C765" i="100"/>
  <c r="D764" i="100"/>
  <c r="C764" i="100"/>
  <c r="D763" i="100"/>
  <c r="C763" i="100"/>
  <c r="D762" i="100"/>
  <c r="C762" i="100"/>
  <c r="D761" i="100"/>
  <c r="C761" i="100"/>
  <c r="D760" i="100"/>
  <c r="C760" i="100"/>
  <c r="D759" i="100"/>
  <c r="C759" i="100"/>
  <c r="D758" i="100"/>
  <c r="C758" i="100"/>
  <c r="D757" i="100"/>
  <c r="C757" i="100"/>
  <c r="D756" i="100"/>
  <c r="C756" i="100"/>
  <c r="D755" i="100"/>
  <c r="C755" i="100"/>
  <c r="D754" i="100"/>
  <c r="C754" i="100"/>
  <c r="D753" i="100"/>
  <c r="C753" i="100"/>
  <c r="D752" i="100"/>
  <c r="C752" i="100"/>
  <c r="D751" i="100"/>
  <c r="C751" i="100"/>
  <c r="D750" i="100"/>
  <c r="C750" i="100"/>
  <c r="D749" i="100"/>
  <c r="C749" i="100"/>
  <c r="D748" i="100"/>
  <c r="C748" i="100"/>
  <c r="D747" i="100"/>
  <c r="C747" i="100"/>
  <c r="D746" i="100"/>
  <c r="C746" i="100"/>
  <c r="D745" i="100"/>
  <c r="C745" i="100"/>
  <c r="D744" i="100"/>
  <c r="C744" i="100"/>
  <c r="D743" i="100"/>
  <c r="C743" i="100"/>
  <c r="D742" i="100"/>
  <c r="C742" i="100"/>
  <c r="D741" i="100"/>
  <c r="C741" i="100"/>
  <c r="D740" i="100"/>
  <c r="C740" i="100"/>
  <c r="D739" i="100"/>
  <c r="C739" i="100"/>
  <c r="D738" i="100"/>
  <c r="C738" i="100"/>
  <c r="D737" i="100"/>
  <c r="C737" i="100"/>
  <c r="D736" i="100"/>
  <c r="C736" i="100"/>
  <c r="D735" i="100"/>
  <c r="C735" i="100"/>
  <c r="D734" i="100"/>
  <c r="C734" i="100"/>
  <c r="D733" i="100"/>
  <c r="C733" i="100"/>
  <c r="D732" i="100"/>
  <c r="C732" i="100"/>
  <c r="D731" i="100"/>
  <c r="C731" i="100"/>
  <c r="D730" i="100"/>
  <c r="C730" i="100"/>
  <c r="D729" i="100"/>
  <c r="C729" i="100"/>
  <c r="D728" i="100"/>
  <c r="C728" i="100"/>
  <c r="D727" i="100"/>
  <c r="C727" i="100"/>
  <c r="D726" i="100"/>
  <c r="C726" i="100"/>
  <c r="D725" i="100"/>
  <c r="C725" i="100"/>
  <c r="D724" i="100"/>
  <c r="C724" i="100"/>
  <c r="D723" i="100"/>
  <c r="C723" i="100"/>
  <c r="D722" i="100"/>
  <c r="C722" i="100"/>
  <c r="D721" i="100"/>
  <c r="C721" i="100"/>
  <c r="D720" i="100"/>
  <c r="C720" i="100"/>
  <c r="D719" i="100"/>
  <c r="C719" i="100"/>
  <c r="D718" i="100"/>
  <c r="C718" i="100"/>
  <c r="D717" i="100"/>
  <c r="C717" i="100"/>
  <c r="D716" i="100"/>
  <c r="C716" i="100"/>
  <c r="D715" i="100"/>
  <c r="C715" i="100"/>
  <c r="D714" i="100"/>
  <c r="C714" i="100"/>
  <c r="D713" i="100"/>
  <c r="C713" i="100"/>
  <c r="D712" i="100"/>
  <c r="C712" i="100"/>
  <c r="D711" i="100"/>
  <c r="C711" i="100"/>
  <c r="D710" i="100"/>
  <c r="C710" i="100"/>
  <c r="D709" i="100"/>
  <c r="C709" i="100"/>
  <c r="D708" i="100"/>
  <c r="C708" i="100"/>
  <c r="D707" i="100"/>
  <c r="C707" i="100"/>
  <c r="D706" i="100"/>
  <c r="C706" i="100"/>
  <c r="D705" i="100"/>
  <c r="C705" i="100"/>
  <c r="D704" i="100"/>
  <c r="C704" i="100"/>
  <c r="D703" i="100"/>
  <c r="C703" i="100"/>
  <c r="D702" i="100"/>
  <c r="C702" i="100"/>
  <c r="D701" i="100"/>
  <c r="C701" i="100"/>
  <c r="D700" i="100"/>
  <c r="C700" i="100"/>
  <c r="D699" i="100"/>
  <c r="C699" i="100"/>
  <c r="D698" i="100"/>
  <c r="C698" i="100"/>
  <c r="D697" i="100"/>
  <c r="C697" i="100"/>
  <c r="D696" i="100"/>
  <c r="C696" i="100"/>
  <c r="D695" i="100"/>
  <c r="C695" i="100"/>
  <c r="D694" i="100"/>
  <c r="C694" i="100"/>
  <c r="D693" i="100"/>
  <c r="C693" i="100"/>
  <c r="D692" i="100"/>
  <c r="C692" i="100"/>
  <c r="D691" i="100"/>
  <c r="C691" i="100"/>
  <c r="D690" i="100"/>
  <c r="C690" i="100"/>
  <c r="D689" i="100"/>
  <c r="C689" i="100"/>
  <c r="D688" i="100"/>
  <c r="C688" i="100"/>
  <c r="D687" i="100"/>
  <c r="C687" i="100"/>
  <c r="D686" i="100"/>
  <c r="C686" i="100"/>
  <c r="D685" i="100"/>
  <c r="C685" i="100"/>
  <c r="D684" i="100"/>
  <c r="C684" i="100"/>
  <c r="D683" i="100"/>
  <c r="C683" i="100"/>
  <c r="D682" i="100"/>
  <c r="C682" i="100"/>
  <c r="D681" i="100"/>
  <c r="C681" i="100"/>
  <c r="D680" i="100"/>
  <c r="C680" i="100"/>
  <c r="D679" i="100"/>
  <c r="C679" i="100"/>
  <c r="D678" i="100"/>
  <c r="C678" i="100"/>
  <c r="D677" i="100"/>
  <c r="C677" i="100"/>
  <c r="D676" i="100"/>
  <c r="C676" i="100"/>
  <c r="D675" i="100"/>
  <c r="C675" i="100"/>
  <c r="D674" i="100"/>
  <c r="C674" i="100"/>
  <c r="D673" i="100"/>
  <c r="C673" i="100"/>
  <c r="D672" i="100"/>
  <c r="C672" i="100"/>
  <c r="D671" i="100"/>
  <c r="C671" i="100"/>
  <c r="D670" i="100"/>
  <c r="C670" i="100"/>
  <c r="D669" i="100"/>
  <c r="C669" i="100"/>
  <c r="D668" i="100"/>
  <c r="C668" i="100"/>
  <c r="D667" i="100"/>
  <c r="C667" i="100"/>
  <c r="D666" i="100"/>
  <c r="C666" i="100"/>
  <c r="D665" i="100"/>
  <c r="C665" i="100"/>
  <c r="D664" i="100"/>
  <c r="C664" i="100"/>
  <c r="D663" i="100"/>
  <c r="C663" i="100"/>
  <c r="D662" i="100"/>
  <c r="C662" i="100"/>
  <c r="D661" i="100"/>
  <c r="C661" i="100"/>
  <c r="D660" i="100"/>
  <c r="C660" i="100"/>
  <c r="D659" i="100"/>
  <c r="C659" i="100"/>
  <c r="D658" i="100"/>
  <c r="C658" i="100"/>
  <c r="D657" i="100"/>
  <c r="C657" i="100"/>
  <c r="D656" i="100"/>
  <c r="C656" i="100"/>
  <c r="D655" i="100"/>
  <c r="C655" i="100"/>
  <c r="D654" i="100"/>
  <c r="C654" i="100"/>
  <c r="D653" i="100"/>
  <c r="C653" i="100"/>
  <c r="D652" i="100"/>
  <c r="C652" i="100"/>
  <c r="D651" i="100"/>
  <c r="C651" i="100"/>
  <c r="D650" i="100"/>
  <c r="C650" i="100"/>
  <c r="D649" i="100"/>
  <c r="C649" i="100"/>
  <c r="D648" i="100"/>
  <c r="C648" i="100"/>
  <c r="D647" i="100"/>
  <c r="C647" i="100"/>
  <c r="D646" i="100"/>
  <c r="C646" i="100"/>
  <c r="D645" i="100"/>
  <c r="C645" i="100"/>
  <c r="D644" i="100"/>
  <c r="C644" i="100"/>
  <c r="D643" i="100"/>
  <c r="C643" i="100"/>
  <c r="D642" i="100"/>
  <c r="C642" i="100"/>
  <c r="D641" i="100"/>
  <c r="C641" i="100"/>
  <c r="D640" i="100"/>
  <c r="C640" i="100"/>
  <c r="D639" i="100"/>
  <c r="C639" i="100"/>
  <c r="D638" i="100"/>
  <c r="C638" i="100"/>
  <c r="D637" i="100"/>
  <c r="C637" i="100"/>
  <c r="D636" i="100"/>
  <c r="C636" i="100"/>
  <c r="D635" i="100"/>
  <c r="C635" i="100"/>
  <c r="D634" i="100"/>
  <c r="C634" i="100"/>
  <c r="D633" i="100"/>
  <c r="C633" i="100"/>
  <c r="D632" i="100"/>
  <c r="C632" i="100"/>
  <c r="D631" i="100"/>
  <c r="C631" i="100"/>
  <c r="D630" i="100"/>
  <c r="C630" i="100"/>
  <c r="D629" i="100"/>
  <c r="C629" i="100"/>
  <c r="D628" i="100"/>
  <c r="C628" i="100"/>
  <c r="D627" i="100"/>
  <c r="C627" i="100"/>
  <c r="D626" i="100"/>
  <c r="C626" i="100"/>
  <c r="D625" i="100"/>
  <c r="C625" i="100"/>
  <c r="D624" i="100"/>
  <c r="C624" i="100"/>
  <c r="D623" i="100"/>
  <c r="C623" i="100"/>
  <c r="D622" i="100"/>
  <c r="C622" i="100"/>
  <c r="D621" i="100"/>
  <c r="C621" i="100"/>
  <c r="D620" i="100"/>
  <c r="C620" i="100"/>
  <c r="D619" i="100"/>
  <c r="C619" i="100"/>
  <c r="D618" i="100"/>
  <c r="C618" i="100"/>
  <c r="D617" i="100"/>
  <c r="C617" i="100"/>
  <c r="D616" i="100"/>
  <c r="C616" i="100"/>
  <c r="D615" i="100"/>
  <c r="C615" i="100"/>
  <c r="D614" i="100"/>
  <c r="C614" i="100"/>
  <c r="D613" i="100"/>
  <c r="C613" i="100"/>
  <c r="D612" i="100"/>
  <c r="C612" i="100"/>
  <c r="D611" i="100"/>
  <c r="C611" i="100"/>
  <c r="D610" i="100"/>
  <c r="C610" i="100"/>
  <c r="D609" i="100"/>
  <c r="C609" i="100"/>
  <c r="D608" i="100"/>
  <c r="C608" i="100"/>
  <c r="D607" i="100"/>
  <c r="C607" i="100"/>
  <c r="D606" i="100"/>
  <c r="C606" i="100"/>
  <c r="D605" i="100"/>
  <c r="C605" i="100"/>
  <c r="D604" i="100"/>
  <c r="C604" i="100"/>
  <c r="D603" i="100"/>
  <c r="C603" i="100"/>
  <c r="D602" i="100"/>
  <c r="C602" i="100"/>
  <c r="D601" i="100"/>
  <c r="C601" i="100"/>
  <c r="D600" i="100"/>
  <c r="C600" i="100"/>
  <c r="D599" i="100"/>
  <c r="C599" i="100"/>
  <c r="D598" i="100"/>
  <c r="C598" i="100"/>
  <c r="D597" i="100"/>
  <c r="C597" i="100"/>
  <c r="D596" i="100"/>
  <c r="C596" i="100"/>
  <c r="D595" i="100"/>
  <c r="C595" i="100"/>
  <c r="D594" i="100"/>
  <c r="C594" i="100"/>
  <c r="D593" i="100"/>
  <c r="C593" i="100"/>
  <c r="D592" i="100"/>
  <c r="C592" i="100"/>
  <c r="D591" i="100"/>
  <c r="C591" i="100"/>
  <c r="D590" i="100"/>
  <c r="C590" i="100"/>
  <c r="D589" i="100"/>
  <c r="C589" i="100"/>
  <c r="D588" i="100"/>
  <c r="C588" i="100"/>
  <c r="D587" i="100"/>
  <c r="C587" i="100"/>
  <c r="D586" i="100"/>
  <c r="C586" i="100"/>
  <c r="D585" i="100"/>
  <c r="C585" i="100"/>
  <c r="D584" i="100"/>
  <c r="C584" i="100"/>
  <c r="D583" i="100"/>
  <c r="C583" i="100"/>
  <c r="D582" i="100"/>
  <c r="C582" i="100"/>
  <c r="D581" i="100"/>
  <c r="C581" i="100"/>
  <c r="D580" i="100"/>
  <c r="C580" i="100"/>
  <c r="D579" i="100"/>
  <c r="C579" i="100"/>
  <c r="D578" i="100"/>
  <c r="C578" i="100"/>
  <c r="D577" i="100"/>
  <c r="C577" i="100"/>
  <c r="D576" i="100"/>
  <c r="C576" i="100"/>
  <c r="D575" i="100"/>
  <c r="C575" i="100"/>
  <c r="D574" i="100"/>
  <c r="C574" i="100"/>
  <c r="D573" i="100"/>
  <c r="C573" i="100"/>
  <c r="D572" i="100"/>
  <c r="C572" i="100"/>
  <c r="D571" i="100"/>
  <c r="C571" i="100"/>
  <c r="D570" i="100"/>
  <c r="C570" i="100"/>
  <c r="D569" i="100"/>
  <c r="C569" i="100"/>
  <c r="D568" i="100"/>
  <c r="C568" i="100"/>
  <c r="D567" i="100"/>
  <c r="C567" i="100"/>
  <c r="D566" i="100"/>
  <c r="C566" i="100"/>
  <c r="D565" i="100"/>
  <c r="C565" i="100"/>
  <c r="D564" i="100"/>
  <c r="C564" i="100"/>
  <c r="D563" i="100"/>
  <c r="C563" i="100"/>
  <c r="D562" i="100"/>
  <c r="C562" i="100"/>
  <c r="D561" i="100"/>
  <c r="C561" i="100"/>
  <c r="D560" i="100"/>
  <c r="C560" i="100"/>
  <c r="D559" i="100"/>
  <c r="C559" i="100"/>
  <c r="D558" i="100"/>
  <c r="C558" i="100"/>
  <c r="D557" i="100"/>
  <c r="C557" i="100"/>
  <c r="D556" i="100"/>
  <c r="C556" i="100"/>
  <c r="D555" i="100"/>
  <c r="C555" i="100"/>
  <c r="D554" i="100"/>
  <c r="C554" i="100"/>
  <c r="D553" i="100"/>
  <c r="C553" i="100"/>
  <c r="D552" i="100"/>
  <c r="C552" i="100"/>
  <c r="D551" i="100"/>
  <c r="C551" i="100"/>
  <c r="D550" i="100"/>
  <c r="C550" i="100"/>
  <c r="D549" i="100"/>
  <c r="C549" i="100"/>
  <c r="D548" i="100"/>
  <c r="C548" i="100"/>
  <c r="D547" i="100"/>
  <c r="C547" i="100"/>
  <c r="D546" i="100"/>
  <c r="C546" i="100"/>
  <c r="D545" i="100"/>
  <c r="C545" i="100"/>
  <c r="D544" i="100"/>
  <c r="C544" i="100"/>
  <c r="D543" i="100"/>
  <c r="C543" i="100"/>
  <c r="D542" i="100"/>
  <c r="C542" i="100"/>
  <c r="D541" i="100"/>
  <c r="C541" i="100"/>
  <c r="D540" i="100"/>
  <c r="C540" i="100"/>
  <c r="D539" i="100"/>
  <c r="C539" i="100"/>
  <c r="D538" i="100"/>
  <c r="C538" i="100"/>
  <c r="D537" i="100"/>
  <c r="C537" i="100"/>
  <c r="D536" i="100"/>
  <c r="C536" i="100"/>
  <c r="D535" i="100"/>
  <c r="C535" i="100"/>
  <c r="D534" i="100"/>
  <c r="C534" i="100"/>
  <c r="D533" i="100"/>
  <c r="C533" i="100"/>
  <c r="D532" i="100"/>
  <c r="C532" i="100"/>
  <c r="D531" i="100"/>
  <c r="C531" i="100"/>
  <c r="D530" i="100"/>
  <c r="C530" i="100"/>
  <c r="D529" i="100"/>
  <c r="C529" i="100"/>
  <c r="D528" i="100"/>
  <c r="C528" i="100"/>
  <c r="D527" i="100"/>
  <c r="C527" i="100"/>
  <c r="D526" i="100"/>
  <c r="C526" i="100"/>
  <c r="D525" i="100"/>
  <c r="C525" i="100"/>
  <c r="D524" i="100"/>
  <c r="C524" i="100"/>
  <c r="D523" i="100"/>
  <c r="C523" i="100"/>
  <c r="D522" i="100"/>
  <c r="C522" i="100"/>
  <c r="D521" i="100"/>
  <c r="C521" i="100"/>
  <c r="D520" i="100"/>
  <c r="C520" i="100"/>
  <c r="D519" i="100"/>
  <c r="C519" i="100"/>
  <c r="D518" i="100"/>
  <c r="C518" i="100"/>
  <c r="D517" i="100"/>
  <c r="C517" i="100"/>
  <c r="D516" i="100"/>
  <c r="C516" i="100"/>
  <c r="D515" i="100"/>
  <c r="C515" i="100"/>
  <c r="D514" i="100"/>
  <c r="C514" i="100"/>
  <c r="D513" i="100"/>
  <c r="C513" i="100"/>
  <c r="D512" i="100"/>
  <c r="C512" i="100"/>
  <c r="D511" i="100"/>
  <c r="C511" i="100"/>
  <c r="D510" i="100"/>
  <c r="C510" i="100"/>
  <c r="D509" i="100"/>
  <c r="C509" i="100"/>
  <c r="D508" i="100"/>
  <c r="C508" i="100"/>
  <c r="D507" i="100"/>
  <c r="C507" i="100"/>
  <c r="D506" i="100"/>
  <c r="C506" i="100"/>
  <c r="D505" i="100"/>
  <c r="C505" i="100"/>
  <c r="D504" i="100"/>
  <c r="C504" i="100"/>
  <c r="D503" i="100"/>
  <c r="C503" i="100"/>
  <c r="D502" i="100"/>
  <c r="C502" i="100"/>
  <c r="D501" i="100"/>
  <c r="C501" i="100"/>
  <c r="D500" i="100"/>
  <c r="C500" i="100"/>
  <c r="D499" i="100"/>
  <c r="C499" i="100"/>
  <c r="D498" i="100"/>
  <c r="C498" i="100"/>
  <c r="D497" i="100"/>
  <c r="C497" i="100"/>
  <c r="D496" i="100"/>
  <c r="C496" i="100"/>
  <c r="D495" i="100"/>
  <c r="C495" i="100"/>
  <c r="D494" i="100"/>
  <c r="C494" i="100"/>
  <c r="D493" i="100"/>
  <c r="C493" i="100"/>
  <c r="D492" i="100"/>
  <c r="C492" i="100"/>
  <c r="D491" i="100"/>
  <c r="C491" i="100"/>
  <c r="D490" i="100"/>
  <c r="C490" i="100"/>
  <c r="D489" i="100"/>
  <c r="C489" i="100"/>
  <c r="D488" i="100"/>
  <c r="C488" i="100"/>
  <c r="D487" i="100"/>
  <c r="C487" i="100"/>
  <c r="D486" i="100"/>
  <c r="C486" i="100"/>
  <c r="D485" i="100"/>
  <c r="C485" i="100"/>
  <c r="D484" i="100"/>
  <c r="C484" i="100"/>
  <c r="D483" i="100"/>
  <c r="C483" i="100"/>
  <c r="D482" i="100"/>
  <c r="C482" i="100"/>
  <c r="D481" i="100"/>
  <c r="C481" i="100"/>
  <c r="D480" i="100"/>
  <c r="C480" i="100"/>
  <c r="D479" i="100"/>
  <c r="C479" i="100"/>
  <c r="D478" i="100"/>
  <c r="C478" i="100"/>
  <c r="D477" i="100"/>
  <c r="C477" i="100"/>
  <c r="D476" i="100"/>
  <c r="C476" i="100"/>
  <c r="D475" i="100"/>
  <c r="C475" i="100"/>
  <c r="D474" i="100"/>
  <c r="C474" i="100"/>
  <c r="D473" i="100"/>
  <c r="C473" i="100"/>
  <c r="D472" i="100"/>
  <c r="C472" i="100"/>
  <c r="D471" i="100"/>
  <c r="C471" i="100"/>
  <c r="D470" i="100"/>
  <c r="C470" i="100"/>
  <c r="D469" i="100"/>
  <c r="C469" i="100"/>
  <c r="D468" i="100"/>
  <c r="C468" i="100"/>
  <c r="D467" i="100"/>
  <c r="C467" i="100"/>
  <c r="D466" i="100"/>
  <c r="C466" i="100"/>
  <c r="D465" i="100"/>
  <c r="C465" i="100"/>
  <c r="D464" i="100"/>
  <c r="C464" i="100"/>
  <c r="D463" i="100"/>
  <c r="C463" i="100"/>
  <c r="D462" i="100"/>
  <c r="C462" i="100"/>
  <c r="D461" i="100"/>
  <c r="C461" i="100"/>
  <c r="D460" i="100"/>
  <c r="C460" i="100"/>
  <c r="D459" i="100"/>
  <c r="C459" i="100"/>
  <c r="D458" i="100"/>
  <c r="C458" i="100"/>
  <c r="D457" i="100"/>
  <c r="C457" i="100"/>
  <c r="D456" i="100"/>
  <c r="C456" i="100"/>
  <c r="D455" i="100"/>
  <c r="C455" i="100"/>
  <c r="D454" i="100"/>
  <c r="C454" i="100"/>
  <c r="D453" i="100"/>
  <c r="C453" i="100"/>
  <c r="D452" i="100"/>
  <c r="C452" i="100"/>
  <c r="D451" i="100"/>
  <c r="C451" i="100"/>
  <c r="D450" i="100"/>
  <c r="C450" i="100"/>
  <c r="D449" i="100"/>
  <c r="C449" i="100"/>
  <c r="D448" i="100"/>
  <c r="C448" i="100"/>
  <c r="D447" i="100"/>
  <c r="C447" i="100"/>
  <c r="D446" i="100"/>
  <c r="C446" i="100"/>
  <c r="D445" i="100"/>
  <c r="C445" i="100"/>
  <c r="D444" i="100"/>
  <c r="C444" i="100"/>
  <c r="D443" i="100"/>
  <c r="C443" i="100"/>
  <c r="D442" i="100"/>
  <c r="C442" i="100"/>
  <c r="D441" i="100"/>
  <c r="C441" i="100"/>
  <c r="D440" i="100"/>
  <c r="C440" i="100"/>
  <c r="D439" i="100"/>
  <c r="C439" i="100"/>
  <c r="D438" i="100"/>
  <c r="C438" i="100"/>
  <c r="D437" i="100"/>
  <c r="C437" i="100"/>
  <c r="D436" i="100"/>
  <c r="C436" i="100"/>
  <c r="D435" i="100"/>
  <c r="C435" i="100"/>
  <c r="D434" i="100"/>
  <c r="C434" i="100"/>
  <c r="D433" i="100"/>
  <c r="C433" i="100"/>
  <c r="D432" i="100"/>
  <c r="C432" i="100"/>
  <c r="D431" i="100"/>
  <c r="C431" i="100"/>
  <c r="D430" i="100"/>
  <c r="C430" i="100"/>
  <c r="D429" i="100"/>
  <c r="C429" i="100"/>
  <c r="D428" i="100"/>
  <c r="C428" i="100"/>
  <c r="D427" i="100"/>
  <c r="C427" i="100"/>
  <c r="D426" i="100"/>
  <c r="C426" i="100"/>
  <c r="D425" i="100"/>
  <c r="C425" i="100"/>
  <c r="D424" i="100"/>
  <c r="C424" i="100"/>
  <c r="D423" i="100"/>
  <c r="C423" i="100"/>
  <c r="D422" i="100"/>
  <c r="C422" i="100"/>
  <c r="D421" i="100"/>
  <c r="C421" i="100"/>
  <c r="D420" i="100"/>
  <c r="C420" i="100"/>
  <c r="D419" i="100"/>
  <c r="C419" i="100"/>
  <c r="D418" i="100"/>
  <c r="C418" i="100"/>
  <c r="D417" i="100"/>
  <c r="C417" i="100"/>
  <c r="D416" i="100"/>
  <c r="C416" i="100"/>
  <c r="D415" i="100"/>
  <c r="C415" i="100"/>
  <c r="D414" i="100"/>
  <c r="C414" i="100"/>
  <c r="D413" i="100"/>
  <c r="C413" i="100"/>
  <c r="D412" i="100"/>
  <c r="C412" i="100"/>
  <c r="D411" i="100"/>
  <c r="C411" i="100"/>
  <c r="D410" i="100"/>
  <c r="C410" i="100"/>
  <c r="D409" i="100"/>
  <c r="C409" i="100"/>
  <c r="D408" i="100"/>
  <c r="C408" i="100"/>
  <c r="D407" i="100"/>
  <c r="C407" i="100"/>
  <c r="D406" i="100"/>
  <c r="C406" i="100"/>
  <c r="D405" i="100"/>
  <c r="C405" i="100"/>
  <c r="D404" i="100"/>
  <c r="C404" i="100"/>
  <c r="D403" i="100"/>
  <c r="C403" i="100"/>
  <c r="D402" i="100"/>
  <c r="C402" i="100"/>
  <c r="D401" i="100"/>
  <c r="C401" i="100"/>
  <c r="D400" i="100"/>
  <c r="C400" i="100"/>
  <c r="D399" i="100"/>
  <c r="C399" i="100"/>
  <c r="D398" i="100"/>
  <c r="C398" i="100"/>
  <c r="D397" i="100"/>
  <c r="C397" i="100"/>
  <c r="D396" i="100"/>
  <c r="C396" i="100"/>
  <c r="D395" i="100"/>
  <c r="C395" i="100"/>
  <c r="D394" i="100"/>
  <c r="C394" i="100"/>
  <c r="D393" i="100"/>
  <c r="C393" i="100"/>
  <c r="D392" i="100"/>
  <c r="C392" i="100"/>
  <c r="D391" i="100"/>
  <c r="C391" i="100"/>
  <c r="D390" i="100"/>
  <c r="C390" i="100"/>
  <c r="D389" i="100"/>
  <c r="C389" i="100"/>
  <c r="D388" i="100"/>
  <c r="C388" i="100"/>
  <c r="D387" i="100"/>
  <c r="C387" i="100"/>
  <c r="D386" i="100"/>
  <c r="C386" i="100"/>
  <c r="D385" i="100"/>
  <c r="C385" i="100"/>
  <c r="D384" i="100"/>
  <c r="C384" i="100"/>
  <c r="D383" i="100"/>
  <c r="C383" i="100"/>
  <c r="D382" i="100"/>
  <c r="C382" i="100"/>
  <c r="D381" i="100"/>
  <c r="C381" i="100"/>
  <c r="D380" i="100"/>
  <c r="C380" i="100"/>
  <c r="D379" i="100"/>
  <c r="C379" i="100"/>
  <c r="D378" i="100"/>
  <c r="C378" i="100"/>
  <c r="D377" i="100"/>
  <c r="C377" i="100"/>
  <c r="D376" i="100"/>
  <c r="C376" i="100"/>
  <c r="D375" i="100"/>
  <c r="C375" i="100"/>
  <c r="D374" i="100"/>
  <c r="C374" i="100"/>
  <c r="D373" i="100"/>
  <c r="C373" i="100"/>
  <c r="D372" i="100"/>
  <c r="C372" i="100"/>
  <c r="D371" i="100"/>
  <c r="C371" i="100"/>
  <c r="D370" i="100"/>
  <c r="C370" i="100"/>
  <c r="D369" i="100"/>
  <c r="C369" i="100"/>
  <c r="D368" i="100"/>
  <c r="C368" i="100"/>
  <c r="D367" i="100"/>
  <c r="C367" i="100"/>
  <c r="D366" i="100"/>
  <c r="C366" i="100"/>
  <c r="D365" i="100"/>
  <c r="C365" i="100"/>
  <c r="D364" i="100"/>
  <c r="C364" i="100"/>
  <c r="D363" i="100"/>
  <c r="C363" i="100"/>
  <c r="D362" i="100"/>
  <c r="C362" i="100"/>
  <c r="D361" i="100"/>
  <c r="C361" i="100"/>
  <c r="D360" i="100"/>
  <c r="C360" i="100"/>
  <c r="D359" i="100"/>
  <c r="C359" i="100"/>
  <c r="D358" i="100"/>
  <c r="C358" i="100"/>
  <c r="D357" i="100"/>
  <c r="C357" i="100"/>
  <c r="D356" i="100"/>
  <c r="C356" i="100"/>
  <c r="D355" i="100"/>
  <c r="C355" i="100"/>
  <c r="D354" i="100"/>
  <c r="C354" i="100"/>
  <c r="D353" i="100"/>
  <c r="C353" i="100"/>
  <c r="D352" i="100"/>
  <c r="C352" i="100"/>
  <c r="D351" i="100"/>
  <c r="C351" i="100"/>
  <c r="D350" i="100"/>
  <c r="C350" i="100"/>
  <c r="D349" i="100"/>
  <c r="C349" i="100"/>
  <c r="D348" i="100"/>
  <c r="C348" i="100"/>
  <c r="D347" i="100"/>
  <c r="C347" i="100"/>
  <c r="D346" i="100"/>
  <c r="C346" i="100"/>
  <c r="D345" i="100"/>
  <c r="C345" i="100"/>
  <c r="D344" i="100"/>
  <c r="C344" i="100"/>
  <c r="D343" i="100"/>
  <c r="C343" i="100"/>
  <c r="D342" i="100"/>
  <c r="C342" i="100"/>
  <c r="D341" i="100"/>
  <c r="C341" i="100"/>
  <c r="D340" i="100"/>
  <c r="C340" i="100"/>
  <c r="D339" i="100"/>
  <c r="C339" i="100"/>
  <c r="D338" i="100"/>
  <c r="C338" i="100"/>
  <c r="D337" i="100"/>
  <c r="C337" i="100"/>
  <c r="D336" i="100"/>
  <c r="C336" i="100"/>
  <c r="D335" i="100"/>
  <c r="C335" i="100"/>
  <c r="D334" i="100"/>
  <c r="C334" i="100"/>
  <c r="D333" i="100"/>
  <c r="C333" i="100"/>
  <c r="D332" i="100"/>
  <c r="C332" i="100"/>
  <c r="D331" i="100"/>
  <c r="C331" i="100"/>
  <c r="D330" i="100"/>
  <c r="C330" i="100"/>
  <c r="D329" i="100"/>
  <c r="C329" i="100"/>
  <c r="D328" i="100"/>
  <c r="C328" i="100"/>
  <c r="D327" i="100"/>
  <c r="C327" i="100"/>
  <c r="D326" i="100"/>
  <c r="C326" i="100"/>
  <c r="D325" i="100"/>
  <c r="C325" i="100"/>
  <c r="D324" i="100"/>
  <c r="C324" i="100"/>
  <c r="D323" i="100"/>
  <c r="C323" i="100"/>
  <c r="D322" i="100"/>
  <c r="C322" i="100"/>
  <c r="D321" i="100"/>
  <c r="C321" i="100"/>
  <c r="D320" i="100"/>
  <c r="C320" i="100"/>
  <c r="D319" i="100"/>
  <c r="C319" i="100"/>
  <c r="D318" i="100"/>
  <c r="C318" i="100"/>
  <c r="D317" i="100"/>
  <c r="C317" i="100"/>
  <c r="D316" i="100"/>
  <c r="C316" i="100"/>
  <c r="D315" i="100"/>
  <c r="C315" i="100"/>
  <c r="D314" i="100"/>
  <c r="C314" i="100"/>
  <c r="D313" i="100"/>
  <c r="C313" i="100"/>
  <c r="D312" i="100"/>
  <c r="C312" i="100"/>
  <c r="D311" i="100"/>
  <c r="C311" i="100"/>
  <c r="D310" i="100"/>
  <c r="C310" i="100"/>
  <c r="D309" i="100"/>
  <c r="C309" i="100"/>
  <c r="D308" i="100"/>
  <c r="C308" i="100"/>
  <c r="D307" i="100"/>
  <c r="C307" i="100"/>
  <c r="D306" i="100"/>
  <c r="C306" i="100"/>
  <c r="D305" i="100"/>
  <c r="C305" i="100"/>
  <c r="D304" i="100"/>
  <c r="C304" i="100"/>
  <c r="D303" i="100"/>
  <c r="C303" i="100"/>
  <c r="D302" i="100"/>
  <c r="C302" i="100"/>
  <c r="D301" i="100"/>
  <c r="C301" i="100"/>
  <c r="D300" i="100"/>
  <c r="C300" i="100"/>
  <c r="D299" i="100"/>
  <c r="C299" i="100"/>
  <c r="D298" i="100"/>
  <c r="C298" i="100"/>
  <c r="D297" i="100"/>
  <c r="C297" i="100"/>
  <c r="D296" i="100"/>
  <c r="C296" i="100"/>
  <c r="D295" i="100"/>
  <c r="C295" i="100"/>
  <c r="D294" i="100"/>
  <c r="C294" i="100"/>
  <c r="D293" i="100"/>
  <c r="C293" i="100"/>
  <c r="D292" i="100"/>
  <c r="C292" i="100"/>
  <c r="D291" i="100"/>
  <c r="C291" i="100"/>
  <c r="D290" i="100"/>
  <c r="C290" i="100"/>
  <c r="D289" i="100"/>
  <c r="C289" i="100"/>
  <c r="D288" i="100"/>
  <c r="C288" i="100"/>
  <c r="D287" i="100"/>
  <c r="C287" i="100"/>
  <c r="D286" i="100"/>
  <c r="C286" i="100"/>
  <c r="D285" i="100"/>
  <c r="C285" i="100"/>
  <c r="D284" i="100"/>
  <c r="C284" i="100"/>
  <c r="D283" i="100"/>
  <c r="C283" i="100"/>
  <c r="D282" i="100"/>
  <c r="C282" i="100"/>
  <c r="D281" i="100"/>
  <c r="C281" i="100"/>
  <c r="D280" i="100"/>
  <c r="C280" i="100"/>
  <c r="D279" i="100"/>
  <c r="C279" i="100"/>
  <c r="D278" i="100"/>
  <c r="C278" i="100"/>
  <c r="D277" i="100"/>
  <c r="C277" i="100"/>
  <c r="D276" i="100"/>
  <c r="C276" i="100"/>
  <c r="D275" i="100"/>
  <c r="C275" i="100"/>
  <c r="D274" i="100"/>
  <c r="C274" i="100"/>
  <c r="D273" i="100"/>
  <c r="C273" i="100"/>
  <c r="D272" i="100"/>
  <c r="C272" i="100"/>
  <c r="D271" i="100"/>
  <c r="C271" i="100"/>
  <c r="D270" i="100"/>
  <c r="C270" i="100"/>
  <c r="D269" i="100"/>
  <c r="C269" i="100"/>
  <c r="D268" i="100"/>
  <c r="C268" i="100"/>
  <c r="D267" i="100"/>
  <c r="C267" i="100"/>
  <c r="D266" i="100"/>
  <c r="C266" i="100"/>
  <c r="D265" i="100"/>
  <c r="C265" i="100"/>
  <c r="D264" i="100"/>
  <c r="C264" i="100"/>
  <c r="D263" i="100"/>
  <c r="C263" i="100"/>
  <c r="D262" i="100"/>
  <c r="C262" i="100"/>
  <c r="D261" i="100"/>
  <c r="C261" i="100"/>
  <c r="D260" i="100"/>
  <c r="C260" i="100"/>
  <c r="D259" i="100"/>
  <c r="C259" i="100"/>
  <c r="D258" i="100"/>
  <c r="C258" i="100"/>
  <c r="D257" i="100"/>
  <c r="C257" i="100"/>
  <c r="D256" i="100"/>
  <c r="C256" i="100"/>
  <c r="D255" i="100"/>
  <c r="C255" i="100"/>
  <c r="D254" i="100"/>
  <c r="C254" i="100"/>
  <c r="D253" i="100"/>
  <c r="C253" i="100"/>
  <c r="D252" i="100"/>
  <c r="C252" i="100"/>
  <c r="D251" i="100"/>
  <c r="C251" i="100"/>
  <c r="D250" i="100"/>
  <c r="C250" i="100"/>
  <c r="D249" i="100"/>
  <c r="C249" i="100"/>
  <c r="D248" i="100"/>
  <c r="C248" i="100"/>
  <c r="D247" i="100"/>
  <c r="C247" i="100"/>
  <c r="D246" i="100"/>
  <c r="C246" i="100"/>
  <c r="D245" i="100"/>
  <c r="C245" i="100"/>
  <c r="D244" i="100"/>
  <c r="C244" i="100"/>
  <c r="D243" i="100"/>
  <c r="C243" i="100"/>
  <c r="D242" i="100"/>
  <c r="C242" i="100"/>
  <c r="D241" i="100"/>
  <c r="C241" i="100"/>
  <c r="D240" i="100"/>
  <c r="C240" i="100"/>
  <c r="D239" i="100"/>
  <c r="C239" i="100"/>
  <c r="D238" i="100"/>
  <c r="C238" i="100"/>
  <c r="D237" i="100"/>
  <c r="C237" i="100"/>
  <c r="D236" i="100"/>
  <c r="C236" i="100"/>
  <c r="D235" i="100"/>
  <c r="C235" i="100"/>
  <c r="D234" i="100"/>
  <c r="C234" i="100"/>
  <c r="D233" i="100"/>
  <c r="C233" i="100"/>
  <c r="D232" i="100"/>
  <c r="C232" i="100"/>
  <c r="D231" i="100"/>
  <c r="C231" i="100"/>
  <c r="D230" i="100"/>
  <c r="C230" i="100"/>
  <c r="D229" i="100"/>
  <c r="C229" i="100"/>
  <c r="D228" i="100"/>
  <c r="C228" i="100"/>
  <c r="D227" i="100"/>
  <c r="C227" i="100"/>
  <c r="D226" i="100"/>
  <c r="C226" i="100"/>
  <c r="D225" i="100"/>
  <c r="C225" i="100"/>
  <c r="D224" i="100"/>
  <c r="C224" i="100"/>
  <c r="D223" i="100"/>
  <c r="C223" i="100"/>
  <c r="D222" i="100"/>
  <c r="C222" i="100"/>
  <c r="D221" i="100"/>
  <c r="C221" i="100"/>
  <c r="D220" i="100"/>
  <c r="C220" i="100"/>
  <c r="D219" i="100"/>
  <c r="C219" i="100"/>
  <c r="D218" i="100"/>
  <c r="C218" i="100"/>
  <c r="D217" i="100"/>
  <c r="C217" i="100"/>
  <c r="D216" i="100"/>
  <c r="C216" i="100"/>
  <c r="D215" i="100"/>
  <c r="C215" i="100"/>
  <c r="D214" i="100"/>
  <c r="C214" i="100"/>
  <c r="D213" i="100"/>
  <c r="C213" i="100"/>
  <c r="D212" i="100"/>
  <c r="C212" i="100"/>
  <c r="D211" i="100"/>
  <c r="C211" i="100"/>
  <c r="D210" i="100"/>
  <c r="C210" i="100"/>
  <c r="D209" i="100"/>
  <c r="C209" i="100"/>
  <c r="D208" i="100"/>
  <c r="C208" i="100"/>
  <c r="D207" i="100"/>
  <c r="C207" i="100"/>
  <c r="D206" i="100"/>
  <c r="C206" i="100"/>
  <c r="D205" i="100"/>
  <c r="C205" i="100"/>
  <c r="D204" i="100"/>
  <c r="C204" i="100"/>
  <c r="D203" i="100"/>
  <c r="C203" i="100"/>
  <c r="D202" i="100"/>
  <c r="C202" i="100"/>
  <c r="D201" i="100"/>
  <c r="C201" i="100"/>
  <c r="D200" i="100"/>
  <c r="C200" i="100"/>
  <c r="D199" i="100"/>
  <c r="C199" i="100"/>
  <c r="D198" i="100"/>
  <c r="C198" i="100"/>
  <c r="D197" i="100"/>
  <c r="C197" i="100"/>
  <c r="D196" i="100"/>
  <c r="C196" i="100"/>
  <c r="D195" i="100"/>
  <c r="C195" i="100"/>
  <c r="D194" i="100"/>
  <c r="C194" i="100"/>
  <c r="D193" i="100"/>
  <c r="C193" i="100"/>
  <c r="D192" i="100"/>
  <c r="C192" i="100"/>
  <c r="D191" i="100"/>
  <c r="C191" i="100"/>
  <c r="D190" i="100"/>
  <c r="C190" i="100"/>
  <c r="D189" i="100"/>
  <c r="C189" i="100"/>
  <c r="D188" i="100"/>
  <c r="C188" i="100"/>
  <c r="D187" i="100"/>
  <c r="C187" i="100"/>
  <c r="D186" i="100"/>
  <c r="C186" i="100"/>
  <c r="D185" i="100"/>
  <c r="C185" i="100"/>
  <c r="D184" i="100"/>
  <c r="C184" i="100"/>
  <c r="D183" i="100"/>
  <c r="C183" i="100"/>
  <c r="D182" i="100"/>
  <c r="C182" i="100"/>
  <c r="D181" i="100"/>
  <c r="C181" i="100"/>
  <c r="D180" i="100"/>
  <c r="C180" i="100"/>
  <c r="D179" i="100"/>
  <c r="C179" i="100"/>
  <c r="D178" i="100"/>
  <c r="C178" i="100"/>
  <c r="D177" i="100"/>
  <c r="C177" i="100"/>
  <c r="D176" i="100"/>
  <c r="C176" i="100"/>
  <c r="D175" i="100"/>
  <c r="C175" i="100"/>
  <c r="D174" i="100"/>
  <c r="C174" i="100"/>
  <c r="D173" i="100"/>
  <c r="C173" i="100"/>
  <c r="D172" i="100"/>
  <c r="C172" i="100"/>
  <c r="D171" i="100"/>
  <c r="C171" i="100"/>
  <c r="D170" i="100"/>
  <c r="C170" i="100"/>
  <c r="D169" i="100"/>
  <c r="C169" i="100"/>
  <c r="D168" i="100"/>
  <c r="C168" i="100"/>
  <c r="D167" i="100"/>
  <c r="C167" i="100"/>
  <c r="D166" i="100"/>
  <c r="C166" i="100"/>
  <c r="D165" i="100"/>
  <c r="C165" i="100"/>
  <c r="D164" i="100"/>
  <c r="C164" i="100"/>
  <c r="D163" i="100"/>
  <c r="C163" i="100"/>
  <c r="D162" i="100"/>
  <c r="C162" i="100"/>
  <c r="D161" i="100"/>
  <c r="C161" i="100"/>
  <c r="D160" i="100"/>
  <c r="C160" i="100"/>
  <c r="D159" i="100"/>
  <c r="C159" i="100"/>
  <c r="D158" i="100"/>
  <c r="C158" i="100"/>
  <c r="D157" i="100"/>
  <c r="C157" i="100"/>
  <c r="D156" i="100"/>
  <c r="C156" i="100"/>
  <c r="D155" i="100"/>
  <c r="C155" i="100"/>
  <c r="D154" i="100"/>
  <c r="C154" i="100"/>
  <c r="D153" i="100"/>
  <c r="C153" i="100"/>
  <c r="D152" i="100"/>
  <c r="C152" i="100"/>
  <c r="D151" i="100"/>
  <c r="C151" i="100"/>
  <c r="D150" i="100"/>
  <c r="C150" i="100"/>
  <c r="D149" i="100"/>
  <c r="C149" i="100"/>
  <c r="D148" i="100"/>
  <c r="C148" i="100"/>
  <c r="D147" i="100"/>
  <c r="C147" i="100"/>
  <c r="D146" i="100"/>
  <c r="C146" i="100"/>
  <c r="D145" i="100"/>
  <c r="C145" i="100"/>
  <c r="D144" i="100"/>
  <c r="C144" i="100"/>
  <c r="D143" i="100"/>
  <c r="C143" i="100"/>
  <c r="D142" i="100"/>
  <c r="C142" i="100"/>
  <c r="D141" i="100"/>
  <c r="C141" i="100"/>
  <c r="D140" i="100"/>
  <c r="C140" i="100"/>
  <c r="D139" i="100"/>
  <c r="C139" i="100"/>
  <c r="D138" i="100"/>
  <c r="C138" i="100"/>
  <c r="D137" i="100"/>
  <c r="C137" i="100"/>
  <c r="D136" i="100"/>
  <c r="C136" i="100"/>
  <c r="D135" i="100"/>
  <c r="C135" i="100"/>
  <c r="D134" i="100"/>
  <c r="C134" i="100"/>
  <c r="D133" i="100"/>
  <c r="C133" i="100"/>
  <c r="D132" i="100"/>
  <c r="C132" i="100"/>
  <c r="D131" i="100"/>
  <c r="C131" i="100"/>
  <c r="D130" i="100"/>
  <c r="C130" i="100"/>
  <c r="D129" i="100"/>
  <c r="C129" i="100"/>
  <c r="D128" i="100"/>
  <c r="C128" i="100"/>
  <c r="D127" i="100"/>
  <c r="C127" i="100"/>
  <c r="D126" i="100"/>
  <c r="C126" i="100"/>
  <c r="D125" i="100"/>
  <c r="C125" i="100"/>
  <c r="D124" i="100"/>
  <c r="C124" i="100"/>
  <c r="D123" i="100"/>
  <c r="C123" i="100"/>
  <c r="D122" i="100"/>
  <c r="C122" i="100"/>
  <c r="D121" i="100"/>
  <c r="C121" i="100"/>
  <c r="D120" i="100"/>
  <c r="C120" i="100"/>
  <c r="D119" i="100"/>
  <c r="C119" i="100"/>
  <c r="D118" i="100"/>
  <c r="C118" i="100"/>
  <c r="D117" i="100"/>
  <c r="C117" i="100"/>
  <c r="D116" i="100"/>
  <c r="C116" i="100"/>
  <c r="D115" i="100"/>
  <c r="C115" i="100"/>
  <c r="D114" i="100"/>
  <c r="C114" i="100"/>
  <c r="D113" i="100"/>
  <c r="C113" i="100"/>
  <c r="D112" i="100"/>
  <c r="C112" i="100"/>
  <c r="D111" i="100"/>
  <c r="C111" i="100"/>
  <c r="D110" i="100"/>
  <c r="C110" i="100"/>
  <c r="D109" i="100"/>
  <c r="C109" i="100"/>
  <c r="D108" i="100"/>
  <c r="C108" i="100"/>
  <c r="D107" i="100"/>
  <c r="C107" i="100"/>
  <c r="D106" i="100"/>
  <c r="C106" i="100"/>
  <c r="D105" i="100"/>
  <c r="C105" i="100"/>
  <c r="D104" i="100"/>
  <c r="C104" i="100"/>
  <c r="D103" i="100"/>
  <c r="C103" i="100"/>
  <c r="D102" i="100"/>
  <c r="C102" i="100"/>
  <c r="D101" i="100"/>
  <c r="C101" i="100"/>
  <c r="D100" i="100"/>
  <c r="C100" i="100"/>
  <c r="D99" i="100"/>
  <c r="C99" i="100"/>
  <c r="D98" i="100"/>
  <c r="C98" i="100"/>
  <c r="D97" i="100"/>
  <c r="C97" i="100"/>
  <c r="D96" i="100"/>
  <c r="C96" i="100"/>
  <c r="D95" i="100"/>
  <c r="C95" i="100"/>
  <c r="D94" i="100"/>
  <c r="C94" i="100"/>
  <c r="D93" i="100"/>
  <c r="C93" i="100"/>
  <c r="D92" i="100"/>
  <c r="C92" i="100"/>
  <c r="D91" i="100"/>
  <c r="C91" i="100"/>
  <c r="D90" i="100"/>
  <c r="C90" i="100"/>
  <c r="D89" i="100"/>
  <c r="C89" i="100"/>
  <c r="D88" i="100"/>
  <c r="C88" i="100"/>
  <c r="D87" i="100"/>
  <c r="C87" i="100"/>
  <c r="D86" i="100"/>
  <c r="C86" i="100"/>
  <c r="D85" i="100"/>
  <c r="C85" i="100"/>
  <c r="D84" i="100"/>
  <c r="C84" i="100"/>
  <c r="D83" i="100"/>
  <c r="C83" i="100"/>
  <c r="D82" i="100"/>
  <c r="C82" i="100"/>
  <c r="D81" i="100"/>
  <c r="C81" i="100"/>
  <c r="D80" i="100"/>
  <c r="C80" i="100"/>
  <c r="D79" i="100"/>
  <c r="C79" i="100"/>
  <c r="D78" i="100"/>
  <c r="C78" i="100"/>
  <c r="D77" i="100"/>
  <c r="C77" i="100"/>
  <c r="D76" i="100"/>
  <c r="C76" i="100"/>
  <c r="D75" i="100"/>
  <c r="C75" i="100"/>
  <c r="D74" i="100"/>
  <c r="C74" i="100"/>
  <c r="D73" i="100"/>
  <c r="C73" i="100"/>
  <c r="D72" i="100"/>
  <c r="C72" i="100"/>
  <c r="D71" i="100"/>
  <c r="C71" i="100"/>
  <c r="D70" i="100"/>
  <c r="C70" i="100"/>
  <c r="D69" i="100"/>
  <c r="C69" i="100"/>
  <c r="D68" i="100"/>
  <c r="C68" i="100"/>
  <c r="D67" i="100"/>
  <c r="C67" i="100"/>
  <c r="D66" i="100"/>
  <c r="C66" i="100"/>
  <c r="D65" i="100"/>
  <c r="C65" i="100"/>
  <c r="D64" i="100"/>
  <c r="C64" i="100"/>
  <c r="D63" i="100"/>
  <c r="C63" i="100"/>
  <c r="D62" i="100"/>
  <c r="C62" i="100"/>
  <c r="D61" i="100"/>
  <c r="C61" i="100"/>
  <c r="D60" i="100"/>
  <c r="C60" i="100"/>
  <c r="D59" i="100"/>
  <c r="C59" i="100"/>
  <c r="D58" i="100"/>
  <c r="C58" i="100"/>
  <c r="D57" i="100"/>
  <c r="C57" i="100"/>
  <c r="D56" i="100"/>
  <c r="C56" i="100"/>
  <c r="D55" i="100"/>
  <c r="C55" i="100"/>
  <c r="D54" i="100"/>
  <c r="C54" i="100"/>
  <c r="D53" i="100"/>
  <c r="C53" i="100"/>
  <c r="D52" i="100"/>
  <c r="C52" i="100"/>
  <c r="D51" i="100"/>
  <c r="C51" i="100"/>
  <c r="D50" i="100"/>
  <c r="C50" i="100"/>
  <c r="D49" i="100"/>
  <c r="C49" i="100"/>
  <c r="D48" i="100"/>
  <c r="C48" i="100"/>
  <c r="D47" i="100"/>
  <c r="C47" i="100"/>
  <c r="D46" i="100"/>
  <c r="C46" i="100"/>
  <c r="D45" i="100"/>
  <c r="C45" i="100"/>
  <c r="D44" i="100"/>
  <c r="C44" i="100"/>
  <c r="D43" i="100"/>
  <c r="C43" i="100"/>
  <c r="D42" i="100"/>
  <c r="C42" i="100"/>
  <c r="D41" i="100"/>
  <c r="C41" i="100"/>
  <c r="D40" i="100"/>
  <c r="C40" i="100"/>
  <c r="D39" i="100"/>
  <c r="C39" i="100"/>
  <c r="D38" i="100"/>
  <c r="C38" i="100"/>
  <c r="D37" i="100"/>
  <c r="C37" i="100"/>
  <c r="D36" i="100"/>
  <c r="C36" i="100"/>
  <c r="D35" i="100"/>
  <c r="C35" i="100"/>
  <c r="D34" i="100"/>
  <c r="C34" i="100"/>
  <c r="D33" i="100"/>
  <c r="C33" i="100"/>
  <c r="D32" i="100"/>
  <c r="C32" i="100"/>
  <c r="D31" i="100"/>
  <c r="C31" i="100"/>
  <c r="D30" i="100"/>
  <c r="C30" i="100"/>
  <c r="D29" i="100"/>
  <c r="C29" i="100"/>
  <c r="D28" i="100"/>
  <c r="C28" i="100"/>
  <c r="D27" i="100"/>
  <c r="C27" i="100"/>
  <c r="D26" i="100"/>
  <c r="C26" i="100"/>
  <c r="D25" i="100"/>
  <c r="C25" i="100"/>
  <c r="D24" i="100"/>
  <c r="C24" i="100"/>
  <c r="D23" i="100"/>
  <c r="C23" i="100"/>
  <c r="D22" i="100"/>
  <c r="C22" i="100"/>
  <c r="D21" i="100"/>
  <c r="C21" i="100"/>
  <c r="D20" i="100"/>
  <c r="C20" i="100"/>
  <c r="D19" i="100"/>
  <c r="C19" i="100"/>
  <c r="D18" i="100"/>
  <c r="C18" i="100"/>
  <c r="D17" i="100"/>
  <c r="C17" i="100"/>
  <c r="D16" i="100"/>
  <c r="C16" i="100"/>
  <c r="D15" i="100"/>
  <c r="C15" i="100"/>
  <c r="D14" i="100"/>
  <c r="C14" i="100"/>
  <c r="D13" i="100"/>
  <c r="C13" i="100"/>
  <c r="D12" i="100"/>
  <c r="C12" i="100"/>
  <c r="D11" i="100"/>
  <c r="C11" i="100"/>
  <c r="D10" i="100"/>
  <c r="C10" i="100"/>
  <c r="D9" i="100"/>
  <c r="C9" i="100"/>
  <c r="D8" i="100"/>
  <c r="C8" i="100"/>
  <c r="D7" i="100"/>
  <c r="C7" i="100"/>
  <c r="D6" i="100"/>
  <c r="C6" i="100"/>
  <c r="D5" i="100"/>
  <c r="C5" i="100"/>
  <c r="D4" i="100"/>
  <c r="C4" i="100"/>
  <c r="D3" i="100"/>
  <c r="C3" i="100"/>
  <c r="B1048" i="100"/>
  <c r="B1047" i="100"/>
  <c r="B1046" i="100"/>
  <c r="B1045" i="100"/>
  <c r="B1044" i="100"/>
  <c r="B1043" i="100"/>
  <c r="B1042" i="100"/>
  <c r="B1041" i="100"/>
  <c r="B1040" i="100"/>
  <c r="B1039" i="100"/>
  <c r="B1038" i="100"/>
  <c r="B1037" i="100"/>
  <c r="B1036" i="100"/>
  <c r="B1035" i="100"/>
  <c r="B1034" i="100"/>
  <c r="B1033" i="100"/>
  <c r="B1032" i="100"/>
  <c r="B1031" i="100"/>
  <c r="B1030" i="100"/>
  <c r="B1029" i="100"/>
  <c r="B1028" i="100"/>
  <c r="B1027" i="100"/>
  <c r="B1026" i="100"/>
  <c r="B1025" i="100"/>
  <c r="B1024" i="100"/>
  <c r="B1023" i="100"/>
  <c r="B1022" i="100"/>
  <c r="B1021" i="100"/>
  <c r="B1020" i="100"/>
  <c r="B1019" i="100"/>
  <c r="B1018" i="100"/>
  <c r="B1017" i="100"/>
  <c r="B1016" i="100"/>
  <c r="B1015" i="100"/>
  <c r="B1014" i="100"/>
  <c r="B1013" i="100"/>
  <c r="B1012" i="100"/>
  <c r="B1011" i="100"/>
  <c r="B1010" i="100"/>
  <c r="B1009" i="100"/>
  <c r="B1008" i="100"/>
  <c r="B1007" i="100"/>
  <c r="B1006" i="100"/>
  <c r="B1005" i="100"/>
  <c r="B1004" i="100"/>
  <c r="B1003" i="100"/>
  <c r="B1002" i="100"/>
  <c r="B1001" i="100"/>
  <c r="B1000" i="100"/>
  <c r="B999" i="100"/>
  <c r="B998" i="100"/>
  <c r="B997" i="100"/>
  <c r="B996" i="100"/>
  <c r="B995" i="100"/>
  <c r="B994" i="100"/>
  <c r="B993" i="100"/>
  <c r="B992" i="100"/>
  <c r="B991" i="100"/>
  <c r="B990" i="100"/>
  <c r="B989" i="100"/>
  <c r="B988" i="100"/>
  <c r="B987" i="100"/>
  <c r="B986" i="100"/>
  <c r="B985" i="100"/>
  <c r="B984" i="100"/>
  <c r="B983" i="100"/>
  <c r="B982" i="100"/>
  <c r="B981" i="100"/>
  <c r="B980" i="100"/>
  <c r="B979" i="100"/>
  <c r="B978" i="100"/>
  <c r="B977" i="100"/>
  <c r="B976" i="100"/>
  <c r="B975" i="100"/>
  <c r="B974" i="100"/>
  <c r="B973" i="100"/>
  <c r="B972" i="100"/>
  <c r="B971" i="100"/>
  <c r="B970" i="100"/>
  <c r="B969" i="100"/>
  <c r="B968" i="100"/>
  <c r="B967" i="100"/>
  <c r="B966" i="100"/>
  <c r="B965" i="100"/>
  <c r="B964" i="100"/>
  <c r="B963" i="100"/>
  <c r="B962" i="100"/>
  <c r="B961" i="100"/>
  <c r="B960" i="100"/>
  <c r="B959" i="100"/>
  <c r="B958" i="100"/>
  <c r="B957" i="100"/>
  <c r="B956" i="100"/>
  <c r="B955" i="100"/>
  <c r="B954" i="100"/>
  <c r="B953" i="100"/>
  <c r="B952" i="100"/>
  <c r="B951" i="100"/>
  <c r="B950" i="100"/>
  <c r="B949" i="100"/>
  <c r="B948" i="100"/>
  <c r="B947" i="100"/>
  <c r="B946" i="100"/>
  <c r="B945" i="100"/>
  <c r="B944" i="100"/>
  <c r="B943" i="100"/>
  <c r="B942" i="100"/>
  <c r="B941" i="100"/>
  <c r="B940" i="100"/>
  <c r="B939" i="100"/>
  <c r="B938" i="100"/>
  <c r="B937" i="100"/>
  <c r="B936" i="100"/>
  <c r="B935" i="100"/>
  <c r="B934" i="100"/>
  <c r="B933" i="100"/>
  <c r="B932" i="100"/>
  <c r="B931" i="100"/>
  <c r="B930" i="100"/>
  <c r="B929" i="100"/>
  <c r="B928" i="100"/>
  <c r="B927" i="100"/>
  <c r="B926" i="100"/>
  <c r="B925" i="100"/>
  <c r="B924" i="100"/>
  <c r="B923" i="100"/>
  <c r="B922" i="100"/>
  <c r="B921" i="100"/>
  <c r="B920" i="100"/>
  <c r="B919" i="100"/>
  <c r="B918" i="100"/>
  <c r="B917" i="100"/>
  <c r="B916" i="100"/>
  <c r="B915" i="100"/>
  <c r="B914" i="100"/>
  <c r="B913" i="100"/>
  <c r="B912" i="100"/>
  <c r="B911" i="100"/>
  <c r="B910" i="100"/>
  <c r="B909" i="100"/>
  <c r="B908" i="100"/>
  <c r="B907" i="100"/>
  <c r="B906" i="100"/>
  <c r="B905" i="100"/>
  <c r="B904" i="100"/>
  <c r="B903" i="100"/>
  <c r="B902" i="100"/>
  <c r="B901" i="100"/>
  <c r="B900" i="100"/>
  <c r="B899" i="100"/>
  <c r="B898" i="100"/>
  <c r="B897" i="100"/>
  <c r="B896" i="100"/>
  <c r="B895" i="100"/>
  <c r="B894" i="100"/>
  <c r="B893" i="100"/>
  <c r="B892" i="100"/>
  <c r="B891" i="100"/>
  <c r="B890" i="100"/>
  <c r="B889" i="100"/>
  <c r="B888" i="100"/>
  <c r="B887" i="100"/>
  <c r="B886" i="100"/>
  <c r="B885" i="100"/>
  <c r="B884" i="100"/>
  <c r="B883" i="100"/>
  <c r="B882" i="100"/>
  <c r="B881" i="100"/>
  <c r="B880" i="100"/>
  <c r="B879" i="100"/>
  <c r="B878" i="100"/>
  <c r="B877" i="100"/>
  <c r="B876" i="100"/>
  <c r="B875" i="100"/>
  <c r="B874" i="100"/>
  <c r="B873" i="100"/>
  <c r="B872" i="100"/>
  <c r="B871" i="100"/>
  <c r="B870" i="100"/>
  <c r="B869" i="100"/>
  <c r="B868" i="100"/>
  <c r="B867" i="100"/>
  <c r="B866" i="100"/>
  <c r="B865" i="100"/>
  <c r="B864" i="100"/>
  <c r="B863" i="100"/>
  <c r="B862" i="100"/>
  <c r="B861" i="100"/>
  <c r="B860" i="100"/>
  <c r="B859" i="100"/>
  <c r="B858" i="100"/>
  <c r="B857" i="100"/>
  <c r="B856" i="100"/>
  <c r="B855" i="100"/>
  <c r="B854" i="100"/>
  <c r="B853" i="100"/>
  <c r="B852" i="100"/>
  <c r="B851" i="100"/>
  <c r="B850" i="100"/>
  <c r="B849" i="100"/>
  <c r="B848" i="100"/>
  <c r="B847" i="100"/>
  <c r="B846" i="100"/>
  <c r="B845" i="100"/>
  <c r="B844" i="100"/>
  <c r="B843" i="100"/>
  <c r="B842" i="100"/>
  <c r="B841" i="100"/>
  <c r="B840" i="100"/>
  <c r="B839" i="100"/>
  <c r="B838" i="100"/>
  <c r="B837" i="100"/>
  <c r="B836" i="100"/>
  <c r="B835" i="100"/>
  <c r="B834" i="100"/>
  <c r="B833" i="100"/>
  <c r="B832" i="100"/>
  <c r="B831" i="100"/>
  <c r="B830" i="100"/>
  <c r="B829" i="100"/>
  <c r="B828" i="100"/>
  <c r="B827" i="100"/>
  <c r="B826" i="100"/>
  <c r="B825" i="100"/>
  <c r="B824" i="100"/>
  <c r="B823" i="100"/>
  <c r="B822" i="100"/>
  <c r="B821" i="100"/>
  <c r="B820" i="100"/>
  <c r="B819" i="100"/>
  <c r="B818" i="100"/>
  <c r="B817" i="100"/>
  <c r="B816" i="100"/>
  <c r="B815" i="100"/>
  <c r="B814" i="100"/>
  <c r="B813" i="100"/>
  <c r="B812" i="100"/>
  <c r="B811" i="100"/>
  <c r="B810" i="100"/>
  <c r="B809" i="100"/>
  <c r="B808" i="100"/>
  <c r="B807" i="100"/>
  <c r="B806" i="100"/>
  <c r="B805" i="100"/>
  <c r="B804" i="100"/>
  <c r="B803" i="100"/>
  <c r="B802" i="100"/>
  <c r="B801" i="100"/>
  <c r="B800" i="100"/>
  <c r="B799" i="100"/>
  <c r="B798" i="100"/>
  <c r="B797" i="100"/>
  <c r="B796" i="100"/>
  <c r="B795" i="100"/>
  <c r="B794" i="100"/>
  <c r="B793" i="100"/>
  <c r="B792" i="100"/>
  <c r="B791" i="100"/>
  <c r="B790" i="100"/>
  <c r="B789" i="100"/>
  <c r="B788" i="100"/>
  <c r="B787" i="100"/>
  <c r="B786" i="100"/>
  <c r="B785" i="100"/>
  <c r="B784" i="100"/>
  <c r="B783" i="100"/>
  <c r="B782" i="100"/>
  <c r="B781" i="100"/>
  <c r="B780" i="100"/>
  <c r="B779" i="100"/>
  <c r="B778" i="100"/>
  <c r="B777" i="100"/>
  <c r="B776" i="100"/>
  <c r="B775" i="100"/>
  <c r="B774" i="100"/>
  <c r="B773" i="100"/>
  <c r="B772" i="100"/>
  <c r="B771" i="100"/>
  <c r="B770" i="100"/>
  <c r="B769" i="100"/>
  <c r="B768" i="100"/>
  <c r="B767" i="100"/>
  <c r="B766" i="100"/>
  <c r="B765" i="100"/>
  <c r="B764" i="100"/>
  <c r="B763" i="100"/>
  <c r="B762" i="100"/>
  <c r="B761" i="100"/>
  <c r="B760" i="100"/>
  <c r="B759" i="100"/>
  <c r="B758" i="100"/>
  <c r="B757" i="100"/>
  <c r="B756" i="100"/>
  <c r="B755" i="100"/>
  <c r="B754" i="100"/>
  <c r="B753" i="100"/>
  <c r="B752" i="100"/>
  <c r="B751" i="100"/>
  <c r="B750" i="100"/>
  <c r="B749" i="100"/>
  <c r="B748" i="100"/>
  <c r="B747" i="100"/>
  <c r="B746" i="100"/>
  <c r="B745" i="100"/>
  <c r="B744" i="100"/>
  <c r="B743" i="100"/>
  <c r="B742" i="100"/>
  <c r="B741" i="100"/>
  <c r="B740" i="100"/>
  <c r="B739" i="100"/>
  <c r="B738" i="100"/>
  <c r="B737" i="100"/>
  <c r="B736" i="100"/>
  <c r="B735" i="100"/>
  <c r="B734" i="100"/>
  <c r="B733" i="100"/>
  <c r="B732" i="100"/>
  <c r="B731" i="100"/>
  <c r="B730" i="100"/>
  <c r="B729" i="100"/>
  <c r="B728" i="100"/>
  <c r="B727" i="100"/>
  <c r="B726" i="100"/>
  <c r="B725" i="100"/>
  <c r="B724" i="100"/>
  <c r="B723" i="100"/>
  <c r="B722" i="100"/>
  <c r="B721" i="100"/>
  <c r="B720" i="100"/>
  <c r="B719" i="100"/>
  <c r="B718" i="100"/>
  <c r="B717" i="100"/>
  <c r="B716" i="100"/>
  <c r="B715" i="100"/>
  <c r="B714" i="100"/>
  <c r="B713" i="100"/>
  <c r="B712" i="100"/>
  <c r="B711" i="100"/>
  <c r="B710" i="100"/>
  <c r="B709" i="100"/>
  <c r="B708" i="100"/>
  <c r="B707" i="100"/>
  <c r="B706" i="100"/>
  <c r="B705" i="100"/>
  <c r="B704" i="100"/>
  <c r="B703" i="100"/>
  <c r="B702" i="100"/>
  <c r="B701" i="100"/>
  <c r="B700" i="100"/>
  <c r="B699" i="100"/>
  <c r="B698" i="100"/>
  <c r="B697" i="100"/>
  <c r="B696" i="100"/>
  <c r="B695" i="100"/>
  <c r="B694" i="100"/>
  <c r="B693" i="100"/>
  <c r="B692" i="100"/>
  <c r="B691" i="100"/>
  <c r="B690" i="100"/>
  <c r="B689" i="100"/>
  <c r="B688" i="100"/>
  <c r="B687" i="100"/>
  <c r="B686" i="100"/>
  <c r="B685" i="100"/>
  <c r="B684" i="100"/>
  <c r="B683" i="100"/>
  <c r="B682" i="100"/>
  <c r="B681" i="100"/>
  <c r="B680" i="100"/>
  <c r="B679" i="100"/>
  <c r="B678" i="100"/>
  <c r="B677" i="100"/>
  <c r="B676" i="100"/>
  <c r="B675" i="100"/>
  <c r="B674" i="100"/>
  <c r="B673" i="100"/>
  <c r="B672" i="100"/>
  <c r="B671" i="100"/>
  <c r="B670" i="100"/>
  <c r="B669" i="100"/>
  <c r="B668" i="100"/>
  <c r="B667" i="100"/>
  <c r="B666" i="100"/>
  <c r="B665" i="100"/>
  <c r="B664" i="100"/>
  <c r="B663" i="100"/>
  <c r="B662" i="100"/>
  <c r="B661" i="100"/>
  <c r="B660" i="100"/>
  <c r="B659" i="100"/>
  <c r="B658" i="100"/>
  <c r="B657" i="100"/>
  <c r="B656" i="100"/>
  <c r="B655" i="100"/>
  <c r="B654" i="100"/>
  <c r="B653" i="100"/>
  <c r="B652" i="100"/>
  <c r="B651" i="100"/>
  <c r="B650" i="100"/>
  <c r="B649" i="100"/>
  <c r="B648" i="100"/>
  <c r="B647" i="100"/>
  <c r="B646" i="100"/>
  <c r="B645" i="100"/>
  <c r="B644" i="100"/>
  <c r="B643" i="100"/>
  <c r="B642" i="100"/>
  <c r="B641" i="100"/>
  <c r="B640" i="100"/>
  <c r="B639" i="100"/>
  <c r="B638" i="100"/>
  <c r="B637" i="100"/>
  <c r="B636" i="100"/>
  <c r="B635" i="100"/>
  <c r="B634" i="100"/>
  <c r="B633" i="100"/>
  <c r="B632" i="100"/>
  <c r="B631" i="100"/>
  <c r="B630" i="100"/>
  <c r="B629" i="100"/>
  <c r="B628" i="100"/>
  <c r="B627" i="100"/>
  <c r="B626" i="100"/>
  <c r="B625" i="100"/>
  <c r="B624" i="100"/>
  <c r="B623" i="100"/>
  <c r="B622" i="100"/>
  <c r="B621" i="100"/>
  <c r="B620" i="100"/>
  <c r="B619" i="100"/>
  <c r="B618" i="100"/>
  <c r="B617" i="100"/>
  <c r="B616" i="100"/>
  <c r="B615" i="100"/>
  <c r="B614" i="100"/>
  <c r="B613" i="100"/>
  <c r="B612" i="100"/>
  <c r="B611" i="100"/>
  <c r="B610" i="100"/>
  <c r="B609" i="100"/>
  <c r="B608" i="100"/>
  <c r="B607" i="100"/>
  <c r="B606" i="100"/>
  <c r="B605" i="100"/>
  <c r="B604" i="100"/>
  <c r="B603" i="100"/>
  <c r="B602" i="100"/>
  <c r="B601" i="100"/>
  <c r="B600" i="100"/>
  <c r="B599" i="100"/>
  <c r="B598" i="100"/>
  <c r="B597" i="100"/>
  <c r="B596" i="100"/>
  <c r="B595" i="100"/>
  <c r="B594" i="100"/>
  <c r="B593" i="100"/>
  <c r="B592" i="100"/>
  <c r="B591" i="100"/>
  <c r="B590" i="100"/>
  <c r="B589" i="100"/>
  <c r="B588" i="100"/>
  <c r="B587" i="100"/>
  <c r="B586" i="100"/>
  <c r="B585" i="100"/>
  <c r="B584" i="100"/>
  <c r="B583" i="100"/>
  <c r="B582" i="100"/>
  <c r="B581" i="100"/>
  <c r="B580" i="100"/>
  <c r="B579" i="100"/>
  <c r="B578" i="100"/>
  <c r="B577" i="100"/>
  <c r="B576" i="100"/>
  <c r="B575" i="100"/>
  <c r="B574" i="100"/>
  <c r="B573" i="100"/>
  <c r="B572" i="100"/>
  <c r="B571" i="100"/>
  <c r="B570" i="100"/>
  <c r="B569" i="100"/>
  <c r="B568" i="100"/>
  <c r="B567" i="100"/>
  <c r="B566" i="100"/>
  <c r="B565" i="100"/>
  <c r="B564" i="100"/>
  <c r="B563" i="100"/>
  <c r="B562" i="100"/>
  <c r="B561" i="100"/>
  <c r="B560" i="100"/>
  <c r="B559" i="100"/>
  <c r="B558" i="100"/>
  <c r="B557" i="100"/>
  <c r="B556" i="100"/>
  <c r="B555" i="100"/>
  <c r="B554" i="100"/>
  <c r="B553" i="100"/>
  <c r="B552" i="100"/>
  <c r="B551" i="100"/>
  <c r="B550" i="100"/>
  <c r="B549" i="100"/>
  <c r="B548" i="100"/>
  <c r="B547" i="100"/>
  <c r="B546" i="100"/>
  <c r="B545" i="100"/>
  <c r="B544" i="100"/>
  <c r="B543" i="100"/>
  <c r="B542" i="100"/>
  <c r="B541" i="100"/>
  <c r="B540" i="100"/>
  <c r="B539" i="100"/>
  <c r="B538" i="100"/>
  <c r="B537" i="100"/>
  <c r="B536" i="100"/>
  <c r="B535" i="100"/>
  <c r="B534" i="100"/>
  <c r="B533" i="100"/>
  <c r="B532" i="100"/>
  <c r="B531" i="100"/>
  <c r="B530" i="100"/>
  <c r="B529" i="100"/>
  <c r="B528" i="100"/>
  <c r="B527" i="100"/>
  <c r="B526" i="100"/>
  <c r="B525" i="100"/>
  <c r="B524" i="100"/>
  <c r="B523" i="100"/>
  <c r="B522" i="100"/>
  <c r="B521" i="100"/>
  <c r="B520" i="100"/>
  <c r="B519" i="100"/>
  <c r="B518" i="100"/>
  <c r="B517" i="100"/>
  <c r="B516" i="100"/>
  <c r="B515" i="100"/>
  <c r="B514" i="100"/>
  <c r="B513" i="100"/>
  <c r="B512" i="100"/>
  <c r="B511" i="100"/>
  <c r="B510" i="100"/>
  <c r="B509" i="100"/>
  <c r="B508" i="100"/>
  <c r="B507" i="100"/>
  <c r="B506" i="100"/>
  <c r="B505" i="100"/>
  <c r="B504" i="100"/>
  <c r="B503" i="100"/>
  <c r="B502" i="100"/>
  <c r="B501" i="100"/>
  <c r="B500" i="100"/>
  <c r="B499" i="100"/>
  <c r="B498" i="100"/>
  <c r="B497" i="100"/>
  <c r="B496" i="100"/>
  <c r="B495" i="100"/>
  <c r="B494" i="100"/>
  <c r="B493" i="100"/>
  <c r="B492" i="100"/>
  <c r="B491" i="100"/>
  <c r="B490" i="100"/>
  <c r="B489" i="100"/>
  <c r="B488" i="100"/>
  <c r="B487" i="100"/>
  <c r="B486" i="100"/>
  <c r="B485" i="100"/>
  <c r="B484" i="100"/>
  <c r="B483" i="100"/>
  <c r="B482" i="100"/>
  <c r="B481" i="100"/>
  <c r="B480" i="100"/>
  <c r="B479" i="100"/>
  <c r="B478" i="100"/>
  <c r="B477" i="100"/>
  <c r="B476" i="100"/>
  <c r="B475" i="100"/>
  <c r="B474" i="100"/>
  <c r="B473" i="100"/>
  <c r="B472" i="100"/>
  <c r="B471" i="100"/>
  <c r="B470" i="100"/>
  <c r="B469" i="100"/>
  <c r="B468" i="100"/>
  <c r="B467" i="100"/>
  <c r="B466" i="100"/>
  <c r="B465" i="100"/>
  <c r="B464" i="100"/>
  <c r="B463" i="100"/>
  <c r="B462" i="100"/>
  <c r="B461" i="100"/>
  <c r="B460" i="100"/>
  <c r="B459" i="100"/>
  <c r="B458" i="100"/>
  <c r="B457" i="100"/>
  <c r="B456" i="100"/>
  <c r="B455" i="100"/>
  <c r="B454" i="100"/>
  <c r="B453" i="100"/>
  <c r="B452" i="100"/>
  <c r="B451" i="100"/>
  <c r="B450" i="100"/>
  <c r="B449" i="100"/>
  <c r="B448" i="100"/>
  <c r="B447" i="100"/>
  <c r="B446" i="100"/>
  <c r="B445" i="100"/>
  <c r="B444" i="100"/>
  <c r="B443" i="100"/>
  <c r="B442" i="100"/>
  <c r="B441" i="100"/>
  <c r="B440" i="100"/>
  <c r="B439" i="100"/>
  <c r="B438" i="100"/>
  <c r="B437" i="100"/>
  <c r="B436" i="100"/>
  <c r="B435" i="100"/>
  <c r="B434" i="100"/>
  <c r="B433" i="100"/>
  <c r="B432" i="100"/>
  <c r="B431" i="100"/>
  <c r="B430" i="100"/>
  <c r="B429" i="100"/>
  <c r="B428" i="100"/>
  <c r="B427" i="100"/>
  <c r="B426" i="100"/>
  <c r="B425" i="100"/>
  <c r="B424" i="100"/>
  <c r="B423" i="100"/>
  <c r="B422" i="100"/>
  <c r="B421" i="100"/>
  <c r="B420" i="100"/>
  <c r="B419" i="100"/>
  <c r="B418" i="100"/>
  <c r="B417" i="100"/>
  <c r="B416" i="100"/>
  <c r="B415" i="100"/>
  <c r="B414" i="100"/>
  <c r="B413" i="100"/>
  <c r="B412" i="100"/>
  <c r="B411" i="100"/>
  <c r="B410" i="100"/>
  <c r="B409" i="100"/>
  <c r="B408" i="100"/>
  <c r="B407" i="100"/>
  <c r="B406" i="100"/>
  <c r="B405" i="100"/>
  <c r="B404" i="100"/>
  <c r="B403" i="100"/>
  <c r="B402" i="100"/>
  <c r="B401" i="100"/>
  <c r="B400" i="100"/>
  <c r="B399" i="100"/>
  <c r="B398" i="100"/>
  <c r="B397" i="100"/>
  <c r="B396" i="100"/>
  <c r="B395" i="100"/>
  <c r="B394" i="100"/>
  <c r="B393" i="100"/>
  <c r="B392" i="100"/>
  <c r="B391" i="100"/>
  <c r="B390" i="100"/>
  <c r="B389" i="100"/>
  <c r="B388" i="100"/>
  <c r="B387" i="100"/>
  <c r="B386" i="100"/>
  <c r="B385" i="100"/>
  <c r="B384" i="100"/>
  <c r="B383" i="100"/>
  <c r="B382" i="100"/>
  <c r="B381" i="100"/>
  <c r="B380" i="100"/>
  <c r="B379" i="100"/>
  <c r="B378" i="100"/>
  <c r="B377" i="100"/>
  <c r="B376" i="100"/>
  <c r="B375" i="100"/>
  <c r="B374" i="100"/>
  <c r="B373" i="100"/>
  <c r="B372" i="100"/>
  <c r="B371" i="100"/>
  <c r="B370" i="100"/>
  <c r="B369" i="100"/>
  <c r="B368" i="100"/>
  <c r="B367" i="100"/>
  <c r="B366" i="100"/>
  <c r="B365" i="100"/>
  <c r="B364" i="100"/>
  <c r="B363" i="100"/>
  <c r="B362" i="100"/>
  <c r="B361" i="100"/>
  <c r="B360" i="100"/>
  <c r="B359" i="100"/>
  <c r="B358" i="100"/>
  <c r="B357" i="100"/>
  <c r="B356" i="100"/>
  <c r="B355" i="100"/>
  <c r="B354" i="100"/>
  <c r="B353" i="100"/>
  <c r="B352" i="100"/>
  <c r="B351" i="100"/>
  <c r="B350" i="100"/>
  <c r="B349" i="100"/>
  <c r="B348" i="100"/>
  <c r="B347" i="100"/>
  <c r="B346" i="100"/>
  <c r="B345" i="100"/>
  <c r="B344" i="100"/>
  <c r="B343" i="100"/>
  <c r="B342" i="100"/>
  <c r="B341" i="100"/>
  <c r="B340" i="100"/>
  <c r="B339" i="100"/>
  <c r="B338" i="100"/>
  <c r="B337" i="100"/>
  <c r="B336" i="100"/>
  <c r="B335" i="100"/>
  <c r="B334" i="100"/>
  <c r="B333" i="100"/>
  <c r="B332" i="100"/>
  <c r="B331" i="100"/>
  <c r="B330" i="100"/>
  <c r="B329" i="100"/>
  <c r="B328" i="100"/>
  <c r="B327" i="100"/>
  <c r="B326" i="100"/>
  <c r="B325" i="100"/>
  <c r="B324" i="100"/>
  <c r="B323" i="100"/>
  <c r="B322" i="100"/>
  <c r="B321" i="100"/>
  <c r="B320" i="100"/>
  <c r="B319" i="100"/>
  <c r="B318" i="100"/>
  <c r="B317" i="100"/>
  <c r="B316" i="100"/>
  <c r="B315" i="100"/>
  <c r="B314" i="100"/>
  <c r="B313" i="100"/>
  <c r="B312" i="100"/>
  <c r="B311" i="100"/>
  <c r="B310" i="100"/>
  <c r="B309" i="100"/>
  <c r="B308" i="100"/>
  <c r="B307" i="100"/>
  <c r="B306" i="100"/>
  <c r="B305" i="100"/>
  <c r="B304" i="100"/>
  <c r="B303" i="100"/>
  <c r="B302" i="100"/>
  <c r="B301" i="100"/>
  <c r="B300" i="100"/>
  <c r="B299" i="100"/>
  <c r="B298" i="100"/>
  <c r="B297" i="100"/>
  <c r="B296" i="100"/>
  <c r="B295" i="100"/>
  <c r="B294" i="100"/>
  <c r="B293" i="100"/>
  <c r="B292" i="100"/>
  <c r="B291" i="100"/>
  <c r="B290" i="100"/>
  <c r="B289" i="100"/>
  <c r="B288" i="100"/>
  <c r="B287" i="100"/>
  <c r="B286" i="100"/>
  <c r="B285" i="100"/>
  <c r="B284" i="100"/>
  <c r="B283" i="100"/>
  <c r="B282" i="100"/>
  <c r="B281" i="100"/>
  <c r="B280" i="100"/>
  <c r="B279" i="100"/>
  <c r="B278" i="100"/>
  <c r="B277" i="100"/>
  <c r="B276" i="100"/>
  <c r="B275" i="100"/>
  <c r="B274" i="100"/>
  <c r="B273" i="100"/>
  <c r="B272" i="100"/>
  <c r="B271" i="100"/>
  <c r="B270" i="100"/>
  <c r="B269" i="100"/>
  <c r="B268" i="100"/>
  <c r="B267" i="100"/>
  <c r="B266" i="100"/>
  <c r="B265" i="100"/>
  <c r="B264" i="100"/>
  <c r="B263" i="100"/>
  <c r="B262" i="100"/>
  <c r="B261" i="100"/>
  <c r="B260" i="100"/>
  <c r="B259" i="100"/>
  <c r="B258" i="100"/>
  <c r="B257" i="100"/>
  <c r="B256" i="100"/>
  <c r="B255" i="100"/>
  <c r="B254" i="100"/>
  <c r="B253" i="100"/>
  <c r="B252" i="100"/>
  <c r="B251" i="100"/>
  <c r="B250" i="100"/>
  <c r="B249" i="100"/>
  <c r="B248" i="100"/>
  <c r="B247" i="100"/>
  <c r="B246" i="100"/>
  <c r="B245" i="100"/>
  <c r="B244" i="100"/>
  <c r="B243" i="100"/>
  <c r="B242" i="100"/>
  <c r="B241" i="100"/>
  <c r="B240" i="100"/>
  <c r="B239" i="100"/>
  <c r="B238" i="100"/>
  <c r="B237" i="100"/>
  <c r="B236" i="100"/>
  <c r="B235" i="100"/>
  <c r="B234" i="100"/>
  <c r="B233" i="100"/>
  <c r="B232" i="100"/>
  <c r="B231" i="100"/>
  <c r="B230" i="100"/>
  <c r="B229" i="100"/>
  <c r="B228" i="100"/>
  <c r="B227" i="100"/>
  <c r="B226" i="100"/>
  <c r="B225" i="100"/>
  <c r="B224" i="100"/>
  <c r="B223" i="100"/>
  <c r="B222" i="100"/>
  <c r="B221" i="100"/>
  <c r="B220" i="100"/>
  <c r="B219" i="100"/>
  <c r="B218" i="100"/>
  <c r="B217" i="100"/>
  <c r="B216" i="100"/>
  <c r="B215" i="100"/>
  <c r="B214" i="100"/>
  <c r="B213" i="100"/>
  <c r="B212" i="100"/>
  <c r="B211" i="100"/>
  <c r="B210" i="100"/>
  <c r="B209" i="100"/>
  <c r="B208" i="100"/>
  <c r="B207" i="100"/>
  <c r="B206" i="100"/>
  <c r="B205" i="100"/>
  <c r="B204" i="100"/>
  <c r="B203" i="100"/>
  <c r="B202" i="100"/>
  <c r="B201" i="100"/>
  <c r="B200" i="100"/>
  <c r="B199" i="100"/>
  <c r="B198" i="100"/>
  <c r="B197" i="100"/>
  <c r="B196" i="100"/>
  <c r="B195" i="100"/>
  <c r="B194" i="100"/>
  <c r="B193" i="100"/>
  <c r="B192" i="100"/>
  <c r="B191" i="100"/>
  <c r="B190" i="100"/>
  <c r="B189" i="100"/>
  <c r="B188" i="100"/>
  <c r="B187" i="100"/>
  <c r="B186" i="100"/>
  <c r="B185" i="100"/>
  <c r="B184" i="100"/>
  <c r="B183" i="100"/>
  <c r="B182" i="100"/>
  <c r="B181" i="100"/>
  <c r="B180" i="100"/>
  <c r="B179" i="100"/>
  <c r="B178" i="100"/>
  <c r="B177" i="100"/>
  <c r="B176" i="100"/>
  <c r="B175" i="100"/>
  <c r="B174" i="100"/>
  <c r="B173" i="100"/>
  <c r="B172" i="100"/>
  <c r="B171" i="100"/>
  <c r="B170" i="100"/>
  <c r="B169" i="100"/>
  <c r="B168" i="100"/>
  <c r="B167" i="100"/>
  <c r="B166" i="100"/>
  <c r="B165" i="100"/>
  <c r="B164" i="100"/>
  <c r="B163" i="100"/>
  <c r="B162" i="100"/>
  <c r="B161" i="100"/>
  <c r="B160" i="100"/>
  <c r="B159" i="100"/>
  <c r="B158" i="100"/>
  <c r="B157" i="100"/>
  <c r="B156" i="100"/>
  <c r="B155" i="100"/>
  <c r="B154" i="100"/>
  <c r="B153" i="100"/>
  <c r="B152" i="100"/>
  <c r="B151" i="100"/>
  <c r="B150" i="100"/>
  <c r="B149" i="100"/>
  <c r="B148" i="100"/>
  <c r="B147" i="100"/>
  <c r="B146" i="100"/>
  <c r="B145" i="100"/>
  <c r="B144" i="100"/>
  <c r="B143" i="100"/>
  <c r="B142" i="100"/>
  <c r="B141" i="100"/>
  <c r="B140" i="100"/>
  <c r="B139" i="100"/>
  <c r="B138" i="100"/>
  <c r="B137" i="100"/>
  <c r="B136" i="100"/>
  <c r="B135" i="100"/>
  <c r="B134" i="100"/>
  <c r="B133" i="100"/>
  <c r="B132" i="100"/>
  <c r="B131" i="100"/>
  <c r="B130" i="100"/>
  <c r="B129" i="100"/>
  <c r="B128" i="100"/>
  <c r="B127" i="100"/>
  <c r="B126" i="100"/>
  <c r="B125" i="100"/>
  <c r="B124" i="100"/>
  <c r="B123" i="100"/>
  <c r="B122" i="100"/>
  <c r="B121" i="100"/>
  <c r="B120" i="100"/>
  <c r="B119" i="100"/>
  <c r="B118" i="100"/>
  <c r="B117" i="100"/>
  <c r="B116" i="100"/>
  <c r="B115" i="100"/>
  <c r="B114" i="100"/>
  <c r="B113" i="100"/>
  <c r="B112" i="100"/>
  <c r="B111" i="100"/>
  <c r="B110" i="100"/>
  <c r="B109" i="100"/>
  <c r="B108" i="100"/>
  <c r="B107" i="100"/>
  <c r="B106" i="100"/>
  <c r="B105" i="100"/>
  <c r="B104" i="100"/>
  <c r="B103" i="100"/>
  <c r="B102" i="100"/>
  <c r="B101" i="100"/>
  <c r="B100" i="100"/>
  <c r="B99" i="100"/>
  <c r="B98" i="100"/>
  <c r="B97" i="100"/>
  <c r="B96" i="100"/>
  <c r="B95" i="100"/>
  <c r="B94" i="100"/>
  <c r="B93" i="100"/>
  <c r="B92" i="100"/>
  <c r="B91" i="100"/>
  <c r="B90" i="100"/>
  <c r="B89" i="100"/>
  <c r="B88" i="100"/>
  <c r="B87" i="100"/>
  <c r="B86" i="100"/>
  <c r="B85" i="100"/>
  <c r="B84" i="100"/>
  <c r="B83" i="100"/>
  <c r="B82" i="100"/>
  <c r="B81" i="100"/>
  <c r="B80" i="100"/>
  <c r="B79" i="100"/>
  <c r="B78" i="100"/>
  <c r="B77" i="100"/>
  <c r="B76" i="100"/>
  <c r="B75" i="100"/>
  <c r="B74" i="100"/>
  <c r="B73" i="100"/>
  <c r="B72" i="100"/>
  <c r="B71" i="100"/>
  <c r="B70" i="100"/>
  <c r="B69" i="100"/>
  <c r="B68" i="100"/>
  <c r="B67" i="100"/>
  <c r="B66" i="100"/>
  <c r="B65" i="100"/>
  <c r="B64" i="100"/>
  <c r="B63" i="100"/>
  <c r="B62" i="100"/>
  <c r="B61" i="100"/>
  <c r="B60" i="100"/>
  <c r="B59" i="100"/>
  <c r="B58" i="100"/>
  <c r="B57" i="100"/>
  <c r="B56" i="100"/>
  <c r="B55" i="100"/>
  <c r="B54" i="100"/>
  <c r="B53" i="100"/>
  <c r="B52" i="100"/>
  <c r="B51" i="100"/>
  <c r="B50" i="100"/>
  <c r="B49" i="100"/>
  <c r="B48" i="100"/>
  <c r="B47" i="100"/>
  <c r="B46" i="100"/>
  <c r="B45" i="100"/>
  <c r="B44" i="100"/>
  <c r="B43" i="100"/>
  <c r="B42" i="100"/>
  <c r="B41" i="100"/>
  <c r="B40" i="100"/>
  <c r="B39" i="100"/>
  <c r="B38" i="100"/>
  <c r="B37" i="100"/>
  <c r="B36" i="100"/>
  <c r="B35" i="100"/>
  <c r="B34" i="100"/>
  <c r="B33" i="100"/>
  <c r="B32" i="100"/>
  <c r="B31" i="100"/>
  <c r="B30" i="100"/>
  <c r="B29" i="100"/>
  <c r="B28" i="100"/>
  <c r="B27" i="100"/>
  <c r="B26" i="100"/>
  <c r="B25" i="100"/>
  <c r="B24" i="100"/>
  <c r="B23" i="100"/>
  <c r="B22" i="100"/>
  <c r="B21" i="100"/>
  <c r="B20" i="100"/>
  <c r="B19" i="100"/>
  <c r="B18" i="100"/>
  <c r="B17" i="100"/>
  <c r="B16" i="100"/>
  <c r="B15" i="100"/>
  <c r="B14" i="100"/>
  <c r="B13" i="100"/>
  <c r="B12" i="100"/>
  <c r="B11" i="100"/>
  <c r="B10" i="100"/>
  <c r="B9" i="100"/>
  <c r="B8" i="100"/>
  <c r="B7" i="100"/>
  <c r="B6" i="100"/>
  <c r="B5" i="100"/>
  <c r="B4" i="100"/>
  <c r="B3" i="100"/>
  <c r="F7" i="84" l="1"/>
  <c r="D7" i="84" l="1"/>
  <c r="D11" i="22" l="1"/>
  <c r="G12" i="26"/>
  <c r="G89" i="67" l="1"/>
  <c r="F89" i="67"/>
  <c r="E89" i="67"/>
  <c r="C18" i="71" l="1"/>
  <c r="L27" i="80"/>
  <c r="K27" i="80"/>
  <c r="L22" i="80"/>
  <c r="K22" i="80"/>
  <c r="L19" i="80"/>
  <c r="K19" i="80"/>
  <c r="Q19" i="99" l="1"/>
  <c r="P19" i="99"/>
  <c r="O19" i="99"/>
  <c r="N19" i="99"/>
  <c r="M19" i="99"/>
  <c r="B18" i="71" l="1"/>
  <c r="K14" i="80" l="1"/>
  <c r="L14" i="80"/>
  <c r="I34" i="97" l="1"/>
  <c r="E34" i="97"/>
  <c r="I33" i="97"/>
  <c r="E33" i="97"/>
  <c r="I32" i="97"/>
  <c r="E32" i="97"/>
  <c r="H31" i="97"/>
  <c r="G31" i="97"/>
  <c r="F31" i="97"/>
  <c r="D31" i="97"/>
  <c r="I30" i="97"/>
  <c r="E30" i="97"/>
  <c r="I29" i="97"/>
  <c r="E29" i="97"/>
  <c r="I28" i="97"/>
  <c r="E28" i="97"/>
  <c r="H27" i="97"/>
  <c r="H24" i="97" s="1"/>
  <c r="G27" i="97"/>
  <c r="F27" i="97"/>
  <c r="D27" i="97"/>
  <c r="D24" i="97" s="1"/>
  <c r="I26" i="97"/>
  <c r="E26" i="97"/>
  <c r="I25" i="97"/>
  <c r="I22" i="97"/>
  <c r="E22" i="97"/>
  <c r="I21" i="97"/>
  <c r="E21" i="97"/>
  <c r="I20" i="97"/>
  <c r="E20" i="97"/>
  <c r="H19" i="97"/>
  <c r="G19" i="97"/>
  <c r="F19" i="97"/>
  <c r="D19" i="97"/>
  <c r="I18" i="97"/>
  <c r="E18" i="97"/>
  <c r="I17" i="97"/>
  <c r="E17" i="97"/>
  <c r="I16" i="97"/>
  <c r="E16" i="97"/>
  <c r="H15" i="97"/>
  <c r="G15" i="97"/>
  <c r="F15" i="97"/>
  <c r="D15" i="97"/>
  <c r="D12" i="97" s="1"/>
  <c r="I14" i="97"/>
  <c r="E14" i="97"/>
  <c r="E13" i="97"/>
  <c r="G24" i="97" l="1"/>
  <c r="H12" i="97"/>
  <c r="G12" i="97"/>
  <c r="G36" i="97" s="1"/>
  <c r="D36" i="97"/>
  <c r="H36" i="97"/>
  <c r="I19" i="97"/>
  <c r="I27" i="97"/>
  <c r="I15" i="97"/>
  <c r="I31" i="97"/>
  <c r="F12" i="97"/>
  <c r="E15" i="97"/>
  <c r="E19" i="97"/>
  <c r="F24" i="97"/>
  <c r="I24" i="97" s="1"/>
  <c r="E27" i="97"/>
  <c r="E31" i="97"/>
  <c r="I12" i="97" l="1"/>
  <c r="E12" i="97"/>
  <c r="F36" i="97"/>
  <c r="I36" i="97" l="1"/>
  <c r="E36" i="97"/>
</calcChain>
</file>

<file path=xl/sharedStrings.xml><?xml version="1.0" encoding="utf-8"?>
<sst xmlns="http://schemas.openxmlformats.org/spreadsheetml/2006/main" count="4742" uniqueCount="679">
  <si>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</si>
  <si>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</si>
  <si>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</si>
  <si>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</si>
  <si>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</si>
  <si>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</si>
  <si>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</si>
  <si>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</si>
  <si>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</si>
  <si>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</si>
  <si>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</si>
  <si>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</si>
  <si>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</si>
  <si>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</si>
  <si>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</si>
  <si>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</si>
  <si>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</si>
  <si>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</si>
  <si>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</si>
  <si>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</si>
  <si>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</si>
  <si>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</si>
  <si>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</si>
  <si>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</si>
  <si>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</si>
  <si>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</si>
  <si>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</si>
  <si>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</si>
  <si>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</si>
  <si>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</si>
  <si>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</si>
  <si>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</si>
  <si>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</si>
  <si>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</si>
  <si>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</si>
  <si>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</si>
  <si>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</si>
  <si>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</si>
  <si>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</si>
  <si>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</si>
  <si>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</si>
  <si>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</si>
  <si>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</si>
  <si>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DISPONIBILIDAD PRESUPUESTAL DEL FIDEICOMISO</t>
  </si>
  <si>
    <t>ESTADO FINANCIERO DEL FIDEICOMISO</t>
  </si>
  <si>
    <t>AVANCE PRESUPUESTAL DEL FIDEICOMISO</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</si>
  <si>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</si>
  <si>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</si>
  <si>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</si>
  <si>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</si>
  <si>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</si>
  <si>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</si>
  <si>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</si>
  <si>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</si>
  <si>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</si>
  <si>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</si>
  <si>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</si>
  <si>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</si>
  <si>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</si>
  <si>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</si>
  <si>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</si>
  <si>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</si>
  <si>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</si>
  <si>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</si>
  <si>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</si>
  <si>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</si>
  <si>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</si>
  <si>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</si>
  <si>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</si>
  <si>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</si>
  <si>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</si>
  <si>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</si>
  <si>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</si>
  <si>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</si>
  <si>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</si>
  <si>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</si>
  <si>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DEVENGADO
(5)</t>
  </si>
  <si>
    <t>EJERCIDO
(6)</t>
  </si>
  <si>
    <t>PAGADO
(7)</t>
  </si>
  <si>
    <t>IARCM
(%)
3/8</t>
  </si>
  <si>
    <t>PAGADO
(10)</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</si>
  <si>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</si>
  <si>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</si>
  <si>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</si>
  <si>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</si>
  <si>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</si>
  <si>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</si>
  <si>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</si>
  <si>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</si>
  <si>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</si>
  <si>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</si>
  <si>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CAUSAS DE LAS ADECUACIONES AL PRESUPUESTO</t>
  </si>
  <si>
    <t>ACCIÓN O PROYECTO</t>
  </si>
  <si>
    <t>ORIGINAL
(1)</t>
  </si>
  <si>
    <t>ICPPP
(%)
5/4
(8)</t>
  </si>
  <si>
    <t>A) Causas de las variaciones del Índice de Aplicación de Recursos para la Consecución de Metas Programadas (IARCM)</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</si>
  <si>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</si>
  <si>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</si>
  <si>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AR  ACCIONES REALIZADAS PARA LA CONSECUCIÓN DE METAS DE LAS ACTIVIDADES INSTITUCIONALES</t>
  </si>
  <si>
    <t>AO</t>
  </si>
  <si>
    <t>UNIDAD DE
MEDIDA</t>
  </si>
  <si>
    <t>METAS</t>
  </si>
  <si>
    <t>PRESUPUESTO (Pesos)</t>
  </si>
  <si>
    <t>ORIGINAL</t>
  </si>
  <si>
    <t>ALCANZADA</t>
  </si>
  <si>
    <t>INFORME  DE  AVANCE  TRIMESTRAL
ENERO-MARZO 2017</t>
  </si>
  <si>
    <t>PRESUPUESTO EJERCIDO
(Pesos con dos decimales)</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</si>
  <si>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</si>
  <si>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</si>
  <si>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</si>
  <si>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</si>
  <si>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</si>
  <si>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</si>
  <si>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</si>
  <si>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</si>
  <si>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</si>
  <si>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</si>
  <si>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</si>
  <si>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</si>
  <si>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</si>
  <si>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</si>
  <si>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</si>
  <si>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</si>
  <si>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</si>
  <si>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</si>
  <si>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</si>
  <si>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</si>
  <si>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</si>
  <si>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</si>
  <si>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PROGRAMADO
 (1)</t>
  </si>
  <si>
    <t>PROGRAMADO 
 (1)</t>
  </si>
  <si>
    <t>A)  EXPLICACIÓN A LAS VARIACIONES DEL PRESUPUESTO  DEVENGADO  RESPECTO DEL PROGRAMADO AL PERIODO</t>
  </si>
  <si>
    <t>PROGRAMADO
 (4)</t>
  </si>
  <si>
    <t>PROGRAMADO 
 (2)</t>
  </si>
  <si>
    <t>PROGRAMADA</t>
  </si>
  <si>
    <t>PROGRAMADO</t>
  </si>
  <si>
    <t>PROGRAMADO
2</t>
  </si>
  <si>
    <t>APROBADO 
1</t>
  </si>
  <si>
    <t>ICMPP
(%)
2/1=(3)</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</si>
  <si>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</si>
  <si>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</si>
  <si>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</si>
  <si>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JEFE DELEGACION EN VENUSTIANO CARRANZA</t>
  </si>
  <si>
    <t xml:space="preserve">Responsable: </t>
  </si>
  <si>
    <t xml:space="preserve">Titular: </t>
  </si>
  <si>
    <t xml:space="preserve">DIRECTORA GENERAL DE ADMINISTRACION </t>
  </si>
  <si>
    <t>UNIDAD RESPONSABLE DEL GASTO: 02 CD 15 DELEGACION VENUSTIANO CARRANZA</t>
  </si>
  <si>
    <t>UNIDAD RESPONSABLE DEL GASTO:  02 CD 15 DELEGACION VENUSTIANO CARRANZA</t>
  </si>
  <si>
    <t xml:space="preserve"> NOMBRE DEL ENTE PÚBLICO :  02 CD 15 DELEGACION VENUSTIANO CARRANZA</t>
  </si>
  <si>
    <t>PERÍODO:  ENERO - MARZO 2017</t>
  </si>
  <si>
    <t>PERÍODO: ENERO - MARZO 2017</t>
  </si>
  <si>
    <t xml:space="preserve">Del 1 de enero al 31 de marzo de 2017 </t>
  </si>
  <si>
    <t>EQUIDAD E INCLUSION SOCIAL PARA EL DESARROLLO HUMANO</t>
  </si>
  <si>
    <t>DESARROLLO SOCIAL</t>
  </si>
  <si>
    <t>SALUD</t>
  </si>
  <si>
    <t>PRESTACION DE SERVICIOS DE SALUD A LA COMUNIDAD</t>
  </si>
  <si>
    <t>APOYO A LA SALUD</t>
  </si>
  <si>
    <t>RECREACION, CULTURA Y OTRAS MANIFESTACIONES SOCIALES</t>
  </si>
  <si>
    <t>DEPORTE Y RECREACION</t>
  </si>
  <si>
    <t>FOMENTO DE ACTIVIDADES DEPORTIVAS Y RECREATIVAS</t>
  </si>
  <si>
    <t>CULTURA</t>
  </si>
  <si>
    <t>PROMOCIÓN DE ACTIVIDADES CULTURALES</t>
  </si>
  <si>
    <t>EDUCACION</t>
  </si>
  <si>
    <t>EDUCACION BASICA</t>
  </si>
  <si>
    <t>APOYO A LA EDUCACIÓN</t>
  </si>
  <si>
    <t>PROTECCION SOCIAL</t>
  </si>
  <si>
    <t>FAMILIA E HIJOS.</t>
  </si>
  <si>
    <t>APOYO A JEFAS DE FAMILIA</t>
  </si>
  <si>
    <t>OTROS GRUPOS  VULNERABLES</t>
  </si>
  <si>
    <t>SERVICIOS COMPLEMENTARIOS DE APOYO A PERSONAS CON DISCAPACIDAD</t>
  </si>
  <si>
    <t>SERVICIOS COMPLEMENTARIOS DE APOYO SOCIAL A ADULTOS MAYORES</t>
  </si>
  <si>
    <t>OTROS DE SEGURIDAD SOCIAL Y ASISTENCIA SOCIAL</t>
  </si>
  <si>
    <t>APOYO A LA JUVENTUD</t>
  </si>
  <si>
    <t>OPERACIÓN DE CENTROS DE DESARROLLO INFANTIL EN DELEGACIONES</t>
  </si>
  <si>
    <t>SERVICIO Y AYUDA DE ASISTENCIA SOCIAL</t>
  </si>
  <si>
    <t>DESARROLLO ECONOMICO</t>
  </si>
  <si>
    <t>ASUNTOS ECONOMICOS, COMERCIALES Y LABORALES EN GENERAL</t>
  </si>
  <si>
    <t>ASUNTOS LABORALES GENERALES</t>
  </si>
  <si>
    <t>FOMENTO AL EMPLEO</t>
  </si>
  <si>
    <t>GOBERNABILIDAD, SEGURIDAD Y PROTECCION CIUDADANA.</t>
  </si>
  <si>
    <t>GOBIERNO</t>
  </si>
  <si>
    <t>ASUNTOS DE ORDEN PUBLICO Y DE SEGURIDAD INTERIOR</t>
  </si>
  <si>
    <t>POLICIA</t>
  </si>
  <si>
    <t>APOYO A LA PREVENCIÓN DEL DELITO</t>
  </si>
  <si>
    <t>PROTECCION CIVIL</t>
  </si>
  <si>
    <t>GESTIÓN INTEGRAL DEL RIESGO EN MATERIA DE PROTECCIÓN CIVIL</t>
  </si>
  <si>
    <t>DESARROLLO  ECONOMICO SUSTENTABLE.</t>
  </si>
  <si>
    <t>VIVIENDA Y SERVICIOS A LA COMUNIDAD</t>
  </si>
  <si>
    <t>ORDENACION DE AGUAS RESIDUALES, DRENAJE Y ALCANTARILLADO</t>
  </si>
  <si>
    <t>PROVISIÓN EMERGENTE DE AGUA POTABLE</t>
  </si>
  <si>
    <t>M3</t>
  </si>
  <si>
    <t>ASUNTOS ECONOMICOS  Y COMERCIALES EN GENERAL</t>
  </si>
  <si>
    <t>PROYECTOS ESTRATÉGICOS DE DESARROLLO Y FOMENTO ECONÓMICO</t>
  </si>
  <si>
    <t>REORDENAMIENTO DE LA VÍA PÚBLICA CON ENFOQUE DE DESARROLLO ECONÓMICO</t>
  </si>
  <si>
    <t>HABITABILIDAD Y SERVICIOS, ESPACIO PUBLICO E INFRAESTRUCTURA.</t>
  </si>
  <si>
    <t>PROTECCION AMBIENTAL</t>
  </si>
  <si>
    <t>ORDENACION DE DESECHOS</t>
  </si>
  <si>
    <t>RECOLECCIÓN DE RESIDUOS SÓLIDOS</t>
  </si>
  <si>
    <t>MANTENIMIENTO, CONSERVACIÓN Y REHABILITACIÓN AL SISTEMA DE DRENAJE</t>
  </si>
  <si>
    <t>PROTECCION  DE LA DIVERSIDAD BIOLOGICA Y DEL PAISAJE</t>
  </si>
  <si>
    <t>MANTENIMIENTO DE ÁREAS VERDES</t>
  </si>
  <si>
    <t>SERVICIO DE PODA DE ÁRBOLES</t>
  </si>
  <si>
    <t>URBANIZACION</t>
  </si>
  <si>
    <t>BALIZAMIENTO EN VIALIDADES</t>
  </si>
  <si>
    <t>MANTENIMIENTO, CONSERVACIÓN Y REHABILITACIÓN A EDIFICIOS PÚBLICOS</t>
  </si>
  <si>
    <t>MANTENIMIENTO, CONSERVACIÓN Y REHABILITACIÓN DE BANQUETAS</t>
  </si>
  <si>
    <t>MANTENIMIENTO, CONSERVACIÓN Y REHABILITACIÓN EN VIALIDADES SECUNDARIAS</t>
  </si>
  <si>
    <t>MANTENIMIENTO, REHABILITACIÓN Y CONSERVACIÓN DE IMAGEN URBANA</t>
  </si>
  <si>
    <t xml:space="preserve">ABASTECIMIENTO DE AGUA </t>
  </si>
  <si>
    <t>MANTENIMIENTO, CONSERVACIÓN Y REHABILITACIÓN DE INFRAESTRUCTURA DE AGUA POTABLE</t>
  </si>
  <si>
    <t>ALUMBRADO PUBLICO</t>
  </si>
  <si>
    <t>ALUMBRADO PÚBLICO</t>
  </si>
  <si>
    <t>VIVIENDA</t>
  </si>
  <si>
    <t>MANTENIMIENTO, CONSERVACIÓN Y REHABILITACIÓN PARA UNIDADES HABITACIONALES Y VIVIENDA</t>
  </si>
  <si>
    <t>EFECTIVIDAD, RENDICION DE CUENTAS Y  COMBATE A LA CORRUPCION.</t>
  </si>
  <si>
    <t>COORDINACION DE LA POLITICA DE GOBIERNO</t>
  </si>
  <si>
    <t>PRESIDENCIA / GUBERNATURA</t>
  </si>
  <si>
    <t>COORDINACIÓN DE POLÍTICAS</t>
  </si>
  <si>
    <t>ASUNTOS JURIDICOS</t>
  </si>
  <si>
    <t>SERVICIOS LEGALES</t>
  </si>
  <si>
    <t>OTROS SERVICIOS GENERALES</t>
  </si>
  <si>
    <t>SERVICIOS ESTADISTICOS</t>
  </si>
  <si>
    <t>SERVICIOS INFORMÁTICOS</t>
  </si>
  <si>
    <t xml:space="preserve">OTROS </t>
  </si>
  <si>
    <t>APOYO ADMINISTRATIVO</t>
  </si>
  <si>
    <t>SISTEMA DE ORIENTACION Y QUEJAS</t>
  </si>
  <si>
    <t>OTRAS INDUSTRIAS Y OTROS ASUNTOS ECONÓMICOS</t>
  </si>
  <si>
    <t>OTROS ASUNTOS ECONÓMICOS</t>
  </si>
  <si>
    <t>SERVICIO DE EXPEDICIÓN DE LICENCIAS Y PERMISOS</t>
  </si>
  <si>
    <t>PNA</t>
  </si>
  <si>
    <t>EVE</t>
  </si>
  <si>
    <t>ACC</t>
  </si>
  <si>
    <t>APO</t>
  </si>
  <si>
    <t>CMC</t>
  </si>
  <si>
    <t>DOC</t>
  </si>
  <si>
    <t>EPU</t>
  </si>
  <si>
    <t>INM</t>
  </si>
  <si>
    <t>KM</t>
  </si>
  <si>
    <t>LUM</t>
  </si>
  <si>
    <t>M</t>
  </si>
  <si>
    <t>M2</t>
  </si>
  <si>
    <t>PZA</t>
  </si>
  <si>
    <t>SER</t>
  </si>
  <si>
    <t>TON</t>
  </si>
  <si>
    <t>TRM</t>
  </si>
  <si>
    <t xml:space="preserve">TOTAL URG </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</si>
  <si>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</si>
  <si>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</si>
  <si>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</si>
  <si>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</si>
  <si>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</si>
  <si>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</si>
  <si>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</si>
  <si>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</si>
  <si>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t>
  </si>
  <si>
    <t xml:space="preserve">Disponibilidad de Recursos al Finalizar el Trimestre de Referencia: </t>
  </si>
  <si>
    <t>Variación de la Disponibilidad:</t>
  </si>
  <si>
    <t xml:space="preserve">Activo: </t>
  </si>
  <si>
    <t xml:space="preserve">Pasivo: </t>
  </si>
  <si>
    <t xml:space="preserve">Capital: </t>
  </si>
  <si>
    <t xml:space="preserve">Naturaleza del Gasto: </t>
  </si>
  <si>
    <t>Destino del Gasto:</t>
  </si>
  <si>
    <t xml:space="preserve">Monto Ejercido </t>
  </si>
  <si>
    <t xml:space="preserve">A) </t>
  </si>
  <si>
    <t xml:space="preserve">B) </t>
  </si>
  <si>
    <t xml:space="preserve">TOTAL URG  </t>
  </si>
  <si>
    <t>FONDO, CONVENIO, SUBSIDIO O PARTICIPACIÓN:   Fondo de Aportaciones para el Fortalecimiento de los Municipios y las Demarcaciones Territoriales del Distrito Federal  (FORTAMUN)</t>
  </si>
  <si>
    <t xml:space="preserve">ACCIONES REALIZADAS CON RECURSOS DE ORIGEN FEDERAL: </t>
  </si>
  <si>
    <r>
      <t xml:space="preserve">CON LA FINALIDAD DE REDUCIR LA PERCEPCION DE INSEGURIDAD DENTRO DE LA DEMARCACION SE REALIZAN </t>
    </r>
    <r>
      <rPr>
        <b/>
        <sz val="8"/>
        <rFont val="Gotham Rounded Book"/>
        <family val="3"/>
      </rPr>
      <t xml:space="preserve">04 </t>
    </r>
    <r>
      <rPr>
        <sz val="8"/>
        <rFont val="Gotham Rounded Book"/>
        <family val="3"/>
      </rPr>
      <t xml:space="preserve">RECORRIDOS PRESENCIA DELEGACIONAL PGJCDMX, SSPCDMX , </t>
    </r>
    <r>
      <rPr>
        <b/>
        <sz val="8"/>
        <rFont val="Gotham Rounded Book"/>
        <family val="3"/>
      </rPr>
      <t xml:space="preserve">450 </t>
    </r>
    <r>
      <rPr>
        <sz val="8"/>
        <rFont val="Gotham Rounded Book"/>
        <family val="3"/>
      </rPr>
      <t xml:space="preserve">RECORRIDOS DE  PRESENCIA DISUACIÓN EN TIRADEROS CLANDESTINOS, </t>
    </r>
    <r>
      <rPr>
        <b/>
        <sz val="8"/>
        <rFont val="Gotham Rounded Book"/>
        <family val="3"/>
      </rPr>
      <t>750</t>
    </r>
    <r>
      <rPr>
        <sz val="8"/>
        <rFont val="Gotham Rounded Book"/>
        <family val="3"/>
      </rPr>
      <t xml:space="preserve"> PRESENCIA DISUASIÓN Y PREVENCIÓN EN ZONAS DELICTIVAS,</t>
    </r>
    <r>
      <rPr>
        <b/>
        <sz val="8"/>
        <rFont val="Gotham Rounded Book"/>
        <family val="3"/>
      </rPr>
      <t xml:space="preserve"> 4531 </t>
    </r>
    <r>
      <rPr>
        <sz val="8"/>
        <rFont val="Gotham Rounded Book"/>
        <family val="3"/>
      </rPr>
      <t xml:space="preserve">DISPOSITIVOS DE PRESENCIA DISUASION Y PREVENCIÓN EN PLAZAS CIVICAS Y PARQUES Y  JARDINES, </t>
    </r>
    <r>
      <rPr>
        <b/>
        <sz val="8"/>
        <rFont val="Gotham Rounded Book"/>
        <family val="3"/>
      </rPr>
      <t xml:space="preserve">75 </t>
    </r>
    <r>
      <rPr>
        <sz val="8"/>
        <rFont val="Gotham Rounded Book"/>
        <family val="3"/>
      </rPr>
      <t>DISPOSITIVOS DE SEGURIDAD Y PREVENCION A SOLICITUD DE LAS AREAS, ESTAS ACCIONES TIENEN EL OBJETIVO DE LOGRAR UNA DELEGACIÓN MÁS SEGURA Y  QUE VIVA DENTRO DE UN CLIMA DE SEGURIDAD PAZ, ARMONIA Y RESPETO, PARA CON LOS VECINOS Y POBLACIÓN FLOTANTE.</t>
    </r>
  </si>
  <si>
    <t>2</t>
  </si>
  <si>
    <t>1</t>
  </si>
  <si>
    <t>7</t>
  </si>
  <si>
    <t>201</t>
  </si>
  <si>
    <t>40,000</t>
  </si>
  <si>
    <t>9,949</t>
  </si>
  <si>
    <r>
      <t xml:space="preserve">Acciones Realizadas con Gasto Corriente: </t>
    </r>
    <r>
      <rPr>
        <sz val="9"/>
        <rFont val="Gotham Rounded Book"/>
        <family val="3"/>
      </rPr>
      <t>EN UNA VISIÓN INTEGRAL CON LA FINALIDAD DE DISMINUIR EL INDICE DELICTIVO, DENTRO DE LA DEMARCACIÓN,  SE REALIZAN DIVERSAS ACCIONES, LLEVANDO A CABO 9949 EVENTOS DESGLOSADOS EN: 11 SESIONES DE GABINETE DELEGACIONAL Y PROCURACIÓN DE JUSTICIA, 119 RETIROS DE VEHICULOS EN VIA PUBLICA, 40 CONFORMACIONES DE SEGURIDAD ESCOLARES, 24 RUTAS DE SENDERO SEGURO, 80 PLATICAS DE PREVENCIÓN DEL DELITO, 08 ASAMBLEAS VECINALES, 11 ELABORACIONES DE MAPAS CRIMINOLOGENOS, 248 CANALIZACIONES DE EMERGENCIAS, 700 CANALIZACIONES DE SERVICIOS  2030 SUPERVISIONES DE LOS ELEMENTOS INTRAMUROS Y EXTRAMUROS, 165 CANALIZACIONES DE LAS SOLICITUDES DE SEGURIDAD PÚBLICA, 04 REALIZACIÓNES DE RECORRIDOS CONJUNTOS POLICIA SECTORIAL,  450 RECORRIDOS DE  PRESENCIA DISUASIÓN EN TIRADEROS CLANDESTINOS, 750 PRESENCIA DISUASIÓN Y PREVENCIÓN EN ZONAS DELICTIVAS, 75 DISPOSITIVOS DE SEGURIDAD Y PREVENCION A SOLICITUD DE LAS AREAS, 703 CONTACTO POLICIA- VECINO, 4531 DISPOSITIVOS DE PRESENCIA DISUASION Y PREVENCIÓN EN PLAZAS CIVICAS Y PARQUES.</t>
    </r>
  </si>
  <si>
    <t>3</t>
  </si>
  <si>
    <t>204</t>
  </si>
  <si>
    <t>5</t>
  </si>
  <si>
    <t>203</t>
  </si>
  <si>
    <t>206</t>
  </si>
  <si>
    <t>211</t>
  </si>
  <si>
    <t>215</t>
  </si>
  <si>
    <t>212</t>
  </si>
  <si>
    <t>4</t>
  </si>
  <si>
    <t>223</t>
  </si>
  <si>
    <t>205</t>
  </si>
  <si>
    <t>6</t>
  </si>
  <si>
    <t>9</t>
  </si>
  <si>
    <t>230</t>
  </si>
  <si>
    <t>2,000</t>
  </si>
  <si>
    <t>126,050</t>
  </si>
  <si>
    <t>511,000</t>
  </si>
  <si>
    <t>REHABILITACION DE CARPETA ASFALTICA EN COLONIAS DE LA DELEGACION</t>
  </si>
  <si>
    <t>REHABILITACION Y MANTENIMIENTO A UNIDADES HABITACIONALES DE LA DELEGACION</t>
  </si>
  <si>
    <t>PROGRAMA DELEGACIONAL DE RECOLECCION DE RESIDUOS SOLIDOS</t>
  </si>
  <si>
    <t xml:space="preserve">MANTENIMIENTO Y REHABILITACION DE PLANTELES EDUCATIVOS DE LA DELEGACION </t>
  </si>
  <si>
    <t>REHABILITACION DE EDIFICIOS PUBLICOS EN DELEGACIONES</t>
  </si>
  <si>
    <t xml:space="preserve">MANTENIMIENTO A MERCADOS PUBLICOS DE LA DEMARCACION </t>
  </si>
  <si>
    <t xml:space="preserve">PROGRAMA DELEGACIONAL DE BALIZAMIENTO EN VIALIDADES SECUNDARIAS </t>
  </si>
  <si>
    <t>REHABILITACION Y MEJORAMIENTO DE ESPACIOS PUBLICOS</t>
  </si>
  <si>
    <t xml:space="preserve">FESTIVIDADES POR ANIVERSARIOS DE MERCADOS PUBLICOS </t>
  </si>
  <si>
    <t>ADQUISICIÓN DE TIERRA VEGETAL NEGRA, PLANTA NOCHEBUENA HÍBRIDA, PLANTA CEMPAZUCHITL, PASTO TIPO ALFOMBRA, DIVERSAS PLANTAS DE ORNATO, COLORANTES NATURALES, SERVICIO INTEGRAL DE PODA DE ÁRBOLES CON DIMENSIONES DE 5 A 25 MTS.</t>
  </si>
  <si>
    <t xml:space="preserve">PROYECTO DELEGACIONAL DE ALUMBRADO PUBLICO "ILUMINANDO VC"
</t>
  </si>
  <si>
    <t>ADQUISICIÓN DE MATERIAL ELECTRICO, TALES COMO LUMINARIOS OV, CABLE, BALASTRAS, FOTOCELDAS, LUMINARIAS TIPO ENIF, CINTA, ASÍ COMO SU MATERIAL COMPLEMENTARIO, QUE SE INSTALARAN EN LOS 80 COLONIAS DE LA DELEGACIÓN</t>
  </si>
  <si>
    <r>
      <rPr>
        <b/>
        <sz val="8"/>
        <rFont val="Gotham Rounded Book"/>
        <family val="3"/>
      </rPr>
      <t>PROGRAMA ESPECIAL DE MANTENIMIENTO DE AREAS VERDES E INVIVIDUOS ARBOREOS "JARDINERO VC"</t>
    </r>
    <r>
      <rPr>
        <sz val="8"/>
        <rFont val="Gotham Rounded Book"/>
        <family val="3"/>
      </rPr>
      <t xml:space="preserve">
</t>
    </r>
  </si>
  <si>
    <t>FONDO, CONVENIO, SUBSIDIO O PARTICIPACIÓN:   RECURSOS FEDERALES-APORTACIONES FEDERALES PARA ENTIDADES FEDERATIVAS Y MUNICIPIOS-FONDO DE APORTACIONES PARA EL FORTALECIMIENTO DE LAS ENTIDADES FEDERATIVAS(FAFEF)-2017</t>
  </si>
  <si>
    <t>PROVISION EMERGENTE DE AGUA POTABLE</t>
  </si>
  <si>
    <t>45,000</t>
  </si>
  <si>
    <t>11.250</t>
  </si>
  <si>
    <r>
      <t xml:space="preserve">Objetivo: </t>
    </r>
    <r>
      <rPr>
        <sz val="9"/>
        <rFont val="Gotham Rounded Book"/>
        <family val="3"/>
      </rPr>
      <t>GARANTIZAR EL SUMINISTRO DE AGUA POTABLE EN CANTIDAD Y EN CALIDAD A LA POBLACION DE LA CIUDAD DE MEXICO, A TRAVES DE SUMINISTRO DE AGUA POTABLE MEDIANTE PIPAS.</t>
    </r>
  </si>
  <si>
    <t xml:space="preserve">Acciones Realizadas con Gasto Corriente: </t>
  </si>
  <si>
    <r>
      <t>Acciones Realizadas con Gasto de Inversión:</t>
    </r>
    <r>
      <rPr>
        <sz val="9"/>
        <rFont val="Gotham Rounded Book"/>
        <family val="3"/>
      </rPr>
      <t xml:space="preserve">  AL PERIODO QUE SE INFORMA SE ATENDIO LA EMERGENCIA SUCITADA POR LA FALTA DE AGUA DURANTE EL MES DE FEBRERO Y MARZO EN LAS COLONIAS PEÑON DE LOS BAÑOS, PENSADOR MEXICANO , MORELOS 20 DE NOVIEMBRE , 10 DE MAYO , AMPLIACION PENITENCIARIA , U.H. FIVIPOR, INDUSTRIAL PUERTO AEREO Y ARENAL 4TA. SECCION , MEDIANTE EL SUMINISTRO DE 11,250 M3 DE AGUA POTABLE , EN BENEFICIO DIRECTO DE 50,000 HABITNANTES.</t>
    </r>
  </si>
  <si>
    <t>TENDIDO DE CARPETA ASFALTICA EN DIFERENTES COLONIAS DEL PERIMETRO DELEGACIONAL.</t>
  </si>
  <si>
    <t>MANTENIMIENTO Y CONSERVACION DE PLANTELES EDUCATIVOS</t>
  </si>
  <si>
    <t xml:space="preserve">MANTENIMIENTO Y CONSERVACION DE EDIFICIOS PUBLICOS </t>
  </si>
  <si>
    <t>BALIZAMIENTO PEATONAL Y VEHICULAR EN DIFERENTES COLONIAS DEL PERIMETRO DELEGACIONAL</t>
  </si>
  <si>
    <t>REHABILITACION Y MEJORAMIENTO DE ESPACIOS PUBLICOS EN LA DELEGACION VENUSTIANO CARRANZA.</t>
  </si>
  <si>
    <t>AARON SAENZ</t>
  </si>
  <si>
    <t>ADOLFO LOPEZ MATEOS</t>
  </si>
  <si>
    <t>AERONAUTICA MILITAR</t>
  </si>
  <si>
    <t>AQUILES SERDAN</t>
  </si>
  <si>
    <t>ARTES GRAFICAS</t>
  </si>
  <si>
    <t>AVIACION CIVIL AMPL</t>
  </si>
  <si>
    <t>AZTECA</t>
  </si>
  <si>
    <t>CARACOL</t>
  </si>
  <si>
    <t>CARACOL (AMPL)</t>
  </si>
  <si>
    <t>CUATRO ARBOLES</t>
  </si>
  <si>
    <t>CUCHILLA PANTITLAN</t>
  </si>
  <si>
    <t>DAMIAN CARMONA</t>
  </si>
  <si>
    <t>EL ARENAL 1A SECCION</t>
  </si>
  <si>
    <t>EL ARENAL 2A SECCION</t>
  </si>
  <si>
    <t>EL ARENAL 3A SECCION</t>
  </si>
  <si>
    <t>EL ARENAL 4A SECCION</t>
  </si>
  <si>
    <t>EL ARENAL PTO AEREO (FRACC)</t>
  </si>
  <si>
    <t>EL PARQUE</t>
  </si>
  <si>
    <t>EMILIO CARRANZA</t>
  </si>
  <si>
    <t>FEDERAL</t>
  </si>
  <si>
    <t>FELIPE ANGELES</t>
  </si>
  <si>
    <t>JAMAICA</t>
  </si>
  <si>
    <t>JANITZIO</t>
  </si>
  <si>
    <t>LORENZO BOTURINI</t>
  </si>
  <si>
    <t>MAGDALENA  MIXHUCA</t>
  </si>
  <si>
    <t>MAGDALENA  MIXHUCA (PBLO)</t>
  </si>
  <si>
    <t>MERCED BALBUENA</t>
  </si>
  <si>
    <t>MICHOACANA</t>
  </si>
  <si>
    <t>MICHOACANA (AMPL)</t>
  </si>
  <si>
    <t>MIGUEL HIDALGO</t>
  </si>
  <si>
    <t>MOCTEZUMA 1A SECCION</t>
  </si>
  <si>
    <t>NICOLAS BRAVO</t>
  </si>
  <si>
    <t>PEÑON DE LOS BAÑOS</t>
  </si>
  <si>
    <t>POPULAR RASTRO</t>
  </si>
  <si>
    <t>PRIMERO DE MAYO</t>
  </si>
  <si>
    <t>PROGRESISTA</t>
  </si>
  <si>
    <t>PUEBLA</t>
  </si>
  <si>
    <t>ROMERO RUBIO</t>
  </si>
  <si>
    <t>SANTA CRUZ AVIACION</t>
  </si>
  <si>
    <t>SEVILLA</t>
  </si>
  <si>
    <t>TRES MOSQUETEROS</t>
  </si>
  <si>
    <t>VALENTIN GOMEZ FARIAS</t>
  </si>
  <si>
    <t>VALLE GOMEZ</t>
  </si>
  <si>
    <t>VENUSTIANO CARRANZA</t>
  </si>
  <si>
    <t>VENUSTIANO CARRANZA (AMPL)</t>
  </si>
  <si>
    <t>20 DE NOVIEMBRE</t>
  </si>
  <si>
    <t>24 DE ABRIL</t>
  </si>
  <si>
    <t>5TO TRAMO DE 20 DE NOVIEMBRE</t>
  </si>
  <si>
    <t>7 DE JULIO</t>
  </si>
  <si>
    <t>7 DE JULIO (AMPL)</t>
  </si>
  <si>
    <t>IGNACIO ZARAGOZA I</t>
  </si>
  <si>
    <t>IGNACIO ZARAGOZA II</t>
  </si>
  <si>
    <t>JARDIN BALBUENA II</t>
  </si>
  <si>
    <t>JARDIN BALBUENA III</t>
  </si>
  <si>
    <t>MOCTEZUMA 2A SECCION III</t>
  </si>
  <si>
    <t>MOCTEZUMA 2A SECCION IV</t>
  </si>
  <si>
    <t>PENSADOR MEXICANO I</t>
  </si>
  <si>
    <t>PENSADOR MEXICANO II</t>
  </si>
  <si>
    <t>BANQUETAS Y GUARNICIONES</t>
  </si>
  <si>
    <t xml:space="preserve">CARPETA ASFÁLTICA </t>
  </si>
  <si>
    <t>REEMPLAZO DE TUBERÍA DE AGUA POTABLE</t>
  </si>
  <si>
    <t xml:space="preserve"> DRENAJE </t>
  </si>
  <si>
    <t>REHABILITACIÓN DE ESCUELAS</t>
  </si>
  <si>
    <t>REHABILITACIÓN DE ESPACIOS PÚBLICOS</t>
  </si>
  <si>
    <t>CON ACCIONES DE DEMOLICIÓN DE BANQUETAS, ACARREOS, RELLENO DE TEPETATE, CONCRETO EN BANQUETA, RETIRO DE TOCONES, CONSTRUCCIÓN DE RAMPAS DE ACCESIBILIDAD, GUARNICIONES, COLADERAS DE BANQUETA, REGISTROS, INCLUYENDO LA SUPERVISIÓN EXTERNA CORRESPONDIENTE.</t>
  </si>
  <si>
    <t>SE REALIZARÁ EL MANTENIMIENTO DE LA CARPETA ASFÁLTICA, CON TRABAJOS DE TRAZO Y NIVELACIÓN, EXCAVACIONES, ACARREOS, COMPACTACIÓN, FRESADO DE CARPETA ASFÁLTICA,  ASÍ COMO BALIZAMIENTO; INCLUYENDO LA SUPERVISIÓN EXTERNA CORRESPONDIENTE.</t>
  </si>
  <si>
    <t xml:space="preserve">SE REALIZARÁ EL REEMPLAZO DE TUBERÍA DE AGUA POTABLE POR TUBERÍAS MÁS ECOLÓGICAS EN TODA LA COLONIA </t>
  </si>
  <si>
    <t>MANTENIMIENTO Y RESTAURACIÓN DE LA RED DE DRENAJE, CON TRABAJOS DE EXCAVACIONES, CORTE DE CANALETAS, SUSTITUCIÓN DE TUBOS DE DRENAJE EN MAL ESTADO, RELLENO DE CANALETAS, Y ASFALTADO; ASÍMISMO  CAMBIO COLADERAS EN MAL ESTADO,  INCLUYENDO LA SUPERVISIÓN EXTERNA.</t>
  </si>
  <si>
    <t>REHABILITACIÓN Y MANTENIMIENTO DE ESCUELAS, CON TRABAJOS DE ALBAÑILERÌA, INSTALACIONES ELÉCTRICAS E HIDROSANITARIAS, HERRERÍA, PINTURA, IMPERMEABILIZACIÓN, POR MENCIONAR ALGUNOS; MAS LOS CONCEPTOS EXTRAORDINARIOS OBJETO DEL DESARROLLO  DE LOS TRABAJOS QUE SE REQUIERAN E INCLUYENDO LA SUPERVISIÒN EXTERNA CORRESPONDIENTE</t>
  </si>
  <si>
    <t>REHABILITACIÒN DE ESPACIOS PÙBLICOS, CON TRABAJOS DE COLOCACIÒN DE JUEGOS INFANTILES, COLOCACIÒN DE PISO, BANCAS, CESTOS DE BASURA, ALBAÑILERÌA, PINTURA, INSTALACIONES ELÈCTRICAS E HIDROSANITARIAS; MAS LOS CONCEPTOS EXTRAORDINARIOS OBJETO DEL DESARROLLO  DE LOS TRABAJOS QUE SE REQUIERAN E INCLUYENDO LA SUPERVISIÒN EXTERNA CORRESPONDIENTE</t>
  </si>
  <si>
    <t>ALVARO OBREGON</t>
  </si>
  <si>
    <t>AVIACION CIVIL</t>
  </si>
  <si>
    <t>BAHIA (U HAB)</t>
  </si>
  <si>
    <t>CANDELARIA DE LOS PATOS (U HAB)</t>
  </si>
  <si>
    <t>EMILIANO ZAPATA (U HAB</t>
  </si>
  <si>
    <t>FIVIPORT (U HAB)</t>
  </si>
  <si>
    <t>INDUSTRIAL PUERTO AEREO (FRACC)</t>
  </si>
  <si>
    <t>KENNEDY (U HAB)</t>
  </si>
  <si>
    <t>PENITENCIARIA (AMPL)</t>
  </si>
  <si>
    <t>PINO (U HAB)</t>
  </si>
  <si>
    <t>REVOLUCION</t>
  </si>
  <si>
    <t>SIMON  BOLIVAR</t>
  </si>
  <si>
    <t>VIADUCTO -BALBUENA (CONJ HAB)</t>
  </si>
  <si>
    <t>10 DE MAYO</t>
  </si>
  <si>
    <t>20 DE NOVIEMBRE AMPL</t>
  </si>
  <si>
    <t>CENTRO I</t>
  </si>
  <si>
    <t>CENTRO II</t>
  </si>
  <si>
    <t>JARDIN BALBUENA I</t>
  </si>
  <si>
    <t>MOCTEZUMA 2A SECCION I</t>
  </si>
  <si>
    <t>MOCTEZUMA 2A  SECCION II</t>
  </si>
  <si>
    <t>MORELOS I</t>
  </si>
  <si>
    <t>MORELOS II</t>
  </si>
  <si>
    <t>RETIRO DE ÁRBOL Y RESANE DE PRETILES</t>
  </si>
  <si>
    <t>TINACO, BARDA Y REPARACIÓN DE ESCALERAS PARA EL MEJORAMIENTO INTEGRAL DE LOS EDIFICIOS</t>
  </si>
  <si>
    <t>CONSTRUCCIÓN DE BARDA DE PROTECCIÓN</t>
  </si>
  <si>
    <t>MANTENIMIENTO Y REPARACIÓN DE ESCALERAS</t>
  </si>
  <si>
    <t xml:space="preserve">CONTINUIDADAL CAMBIO DE BANQUETAS Y ANDADORES DE LA UNIDAD </t>
  </si>
  <si>
    <t xml:space="preserve">PINTURA EN UNIDADADES HABITACIONALES </t>
  </si>
  <si>
    <t>ADQUISICIÓN E INSTALACIÓN DE IMPERMEABILIZANTE</t>
  </si>
  <si>
    <t>IMPERMEABILIZACIÓN DE LAS UNIDADES HABITACIONALES</t>
  </si>
  <si>
    <t>PINTURA Y MANO DE OBRA EN FACHADAS</t>
  </si>
  <si>
    <t>MANTENIMIENTO A LAS UNIDADES HABITACIONALES</t>
  </si>
  <si>
    <t>DERRIBO, RETIRO DE TOCON, RELLENO DE TEPETATE, LIMPEZA DE LA SUPERFICIE, APLICACIÓN DE SELLADOR, HASTA DONDE ALCANCE EL REFERIDO PRESUPUESTO PARTICIPATIVO Y EN APEGO AL ORDEN DE PRIORIDAD.</t>
  </si>
  <si>
    <t>DEMOLICIÓN, RELLENO DE TEPETATE,  COLOCACIÓN DE TINACOS, RETIRO DE ESCOMBRO, HASTA DONDE ALCANCE EL REFERIDO PRESUPUESTO PARTICIPATIVO Y EN APEGO AL ORDEN DE PRIORIDAD.</t>
  </si>
  <si>
    <t>DEMOLICIÓN, RELLENO DE TEPETATE, CONSTRUCCIÓN DE BARDA, RETIRO DE ESCOMBRO, HASTA DONDE ALCANCE EL REFERIDO PRESUPUESTO PARTICIPATIVO Y EN APEGO AL ORDEN DE PRIORIDAD.</t>
  </si>
  <si>
    <t>DEMOLICIÓN, RELLENO DE TEPETATE, REHABILITACIÓN DE ESCALERAS, RETIRO DE ESCOMBRO, HASTA DONDE ALCANCE EL REFERIDO PRESUPUESTO PARTICIPATIVO Y EN APEGO AL ORDEN DE PRIORIDAD.</t>
  </si>
  <si>
    <t>DEMOLICIÓN, RELLENO DE TEPETATE, REHABILITACIÓN DE LOS ANDADORES, RETIRO DE ESCOMBRO, HASTA DONDE ALCANCE EL REFERIDO PRESUPUESTO PARTICIPATIVO Y EN APEGO AL ORDEN DE PRIORIDAD.</t>
  </si>
  <si>
    <t>APLICACIÓN DE PINTURA EN  UNIDADES HABITACIONALES, HASTA DONDE ALCANCE EL REFERIDO PRESUPUESTO PARTICIPATIVO Y EN APEGO AL ORDEN DE PRIORIDAD.</t>
  </si>
  <si>
    <t>LIMPIEZA DE LA SUPERFICIE, APLICACIÓN DE IMPERMEABILIZANTE, HASTA DONDE ALCANCE EL REFERIDO PRESUPUESTO PARTICIPATIVO Y EN APEGO AL ORDEN DE PRIORIDAD.</t>
  </si>
  <si>
    <t>HUERTO SUSTENTABLE</t>
  </si>
  <si>
    <t>REFORESTACION</t>
  </si>
  <si>
    <t>REFORESTACION EN TODAS LAS CALLES DE LA COLONIA AVIACION CIVIL</t>
  </si>
  <si>
    <t xml:space="preserve">PREVENCION AL DELITO </t>
  </si>
  <si>
    <t xml:space="preserve">COLOCACION LUMINARIAS EN BOULEVARD PUERTO AEREO </t>
  </si>
  <si>
    <t>LUMINARIAS ANTIBANDALICAS</t>
  </si>
  <si>
    <t>COLOCACION LUMINARIAS EN LAS CALLES  CARLOS MARX, CAIRO, CANTON Y BOLIVARES</t>
  </si>
  <si>
    <t xml:space="preserve">ALUMBRADO PUBLICO CON LAMPARAS TIPO URBAN (MENSULADA) EN LAS CALLES PROGRESO, FERRERIA </t>
  </si>
  <si>
    <t xml:space="preserve">ADQUISICION E INSTALACION DE LUMINARIAS EN LOS ANDADORES DENTRO DE LAS UNIDADES QUE SE ENCUENTRAN EN LA COLONIA </t>
  </si>
  <si>
    <t>ALUMBRADO PUBLICO  TIPO URBANA EN LA AV. FERROCARRIL INDUSTRIAL, AV INDUSTRIAL, OTE.150,152,154 Y 156</t>
  </si>
  <si>
    <t>COLOCACION DE LUMINARIAS EN EL PARQUE FORTINO SERRANO.</t>
  </si>
  <si>
    <t>HUERTO SUSTENTABLE EN DIFERENTES DOMICIOS DE LA COLONIA  ALVARO OBREGON</t>
  </si>
  <si>
    <t>12,500</t>
  </si>
  <si>
    <t>50,000</t>
  </si>
  <si>
    <r>
      <t>Objetivo:</t>
    </r>
    <r>
      <rPr>
        <sz val="9"/>
        <rFont val="Gotham Rounded Book"/>
        <family val="3"/>
      </rPr>
      <t>Con la finalidad de proporcionar servicios médicos de primer nivel a la población de la delegación venustiano carranza que no es derechohabiente de ninguna institución de salud pública, se realizaron jornadas médicas en el seno de sus comunidades, atendiendo a 12,500 personas (6,316 mujeres y 6,184 hombres) que representa el 2.9%  de la población delegacional.</t>
    </r>
  </si>
  <si>
    <t xml:space="preserve">ACCIONES REALIZADAS </t>
  </si>
  <si>
    <t>CANTIDAD</t>
  </si>
  <si>
    <t>Consulta médica</t>
  </si>
  <si>
    <t>Consulta odontológica</t>
  </si>
  <si>
    <t>Consulta Psicológica</t>
  </si>
  <si>
    <t>Consulta optométrica</t>
  </si>
  <si>
    <t>Consulta ortopédica</t>
  </si>
  <si>
    <t>Consulta podológica</t>
  </si>
  <si>
    <t>Consulta de digitopuntura</t>
  </si>
  <si>
    <t>Acciones de enefermería</t>
  </si>
  <si>
    <t>Entrega de medicamentos gratuitos</t>
  </si>
  <si>
    <t>Detección de glucosa</t>
  </si>
  <si>
    <t>Detección de colesterol</t>
  </si>
  <si>
    <t>Detección de triglicéridos</t>
  </si>
  <si>
    <t>Expedición de certificados médicos</t>
  </si>
  <si>
    <t>Personas beneficiadas con consultas veterinarias o esterilizaciones de animales canínos o felínos</t>
  </si>
  <si>
    <t>TOTAL</t>
  </si>
  <si>
    <t>Fomento de Actividades Deportivas y Recreativas</t>
  </si>
  <si>
    <t>1,500</t>
  </si>
  <si>
    <t>375</t>
  </si>
  <si>
    <r>
      <t>Objetivo:</t>
    </r>
    <r>
      <rPr>
        <sz val="9"/>
        <rFont val="Gotham Rounded Book"/>
        <family val="3"/>
      </rPr>
      <t xml:space="preserve"> Para promover la practica deportiva entre la población de la Delegación Venustiano Carranza y así abatir la obesidad y el sedentarismo entre éstos, se realizaron 375 eventos en los once centros deportivos de la delegación y en diferentes puntos de la demarcación, atendiendo a un total de   22,794 personas (13,768 mujeres y 9,116 hombres) que representan al 5.3% del total de la población delegacional.</t>
    </r>
  </si>
  <si>
    <t>Fomento de actividades deportivas y recreativas en los Centros Deportivos</t>
  </si>
  <si>
    <t>Juegos Deportivos Infantiles, Juveniles y Paralímpicos</t>
  </si>
  <si>
    <t>Re-inauguración de Espacios Deportivos</t>
  </si>
  <si>
    <t>Jornadas de mantenimiento en Centros Deportivos</t>
  </si>
  <si>
    <t>Activación física en Plazas y Módulos Deportivos</t>
  </si>
  <si>
    <t>Jornadas Deportivas en las Colonias</t>
  </si>
  <si>
    <t>Escuela de Básquetbol Comunitaria</t>
  </si>
  <si>
    <t>Escuela de Fútbol Comunitaria</t>
  </si>
  <si>
    <t>Activación Física para Trabajadores de la Delegación</t>
  </si>
  <si>
    <t>Talleres Recreativos para todas las edades</t>
  </si>
  <si>
    <t>Mega Clases de Zumba</t>
  </si>
  <si>
    <t>Acciones Realizadas con Gasto Corriente:</t>
  </si>
  <si>
    <t xml:space="preserve">GESTIÓN DE RIESGO EN MATERIA DE PROTECCIÓN CIVIL </t>
  </si>
  <si>
    <t>1,632</t>
  </si>
  <si>
    <t>6,500</t>
  </si>
  <si>
    <r>
      <t xml:space="preserve">Objetivo:  </t>
    </r>
    <r>
      <rPr>
        <sz val="9"/>
        <rFont val="Gotham Rounded Book"/>
        <family val="3"/>
      </rPr>
      <t>Diseño y activación de medidas preventivas  y de respuesta  ante escenarios de emergencia, que permitan salvaguardar la integridad fisica de las personas y su entorno  ante la eventualidad de un desastre provocado por agentes perturbadores naturales o humanos, atravez de las acciones que reduzcan o eliminen la perdida de vidas humanas, la destrucción de bienes materiales y el daño al entorno ecologico, así como la interrupción de las funciones esenciales de la población.</t>
    </r>
  </si>
  <si>
    <r>
      <t>Acciones Realizadas con Gasto Corriente:</t>
    </r>
    <r>
      <rPr>
        <sz val="9"/>
        <rFont val="Gotham Rounded Book"/>
        <family val="3"/>
      </rPr>
      <t xml:space="preserve"> Se han realizado 1,632 acciones tendientes a la protección civil  de la ciudadania entre las que destacan la atención de emergencias en vía pública, como son personas lesionadas por coliciones  viales, atropelladas, caidas u otros factores, recorridos de supervisión  en temporada de lluvias para la detección de puntos severos de encharcamientos conatos de incendio, fugas de gas, caida parcial o total de arboles, recorridos de supervisión en edificios publicos como los son mercados, parques, bibliotecas y casas de cultura entre otros, así como platicas de prevención en materia de protección civil en escuelas de nivel basico y media superior, mercados, representación de comerciantes y al interior del Organo Político Administrativo.  </t>
    </r>
  </si>
  <si>
    <r>
      <t xml:space="preserve">Acciones Realizadas con Gasto de Inversión: </t>
    </r>
    <r>
      <rPr>
        <sz val="9"/>
        <rFont val="Gotham Rounded Book"/>
        <family val="3"/>
      </rPr>
      <t xml:space="preserve">En el periodo que se reporta no se realizarón acciones con gasto de inversión. </t>
    </r>
  </si>
  <si>
    <t xml:space="preserve">REORDENAMIENTO DE LA  VÍA PUBLICA CON ENFOQUE DE DESARROLLO ECONOMICO </t>
  </si>
  <si>
    <t>16,000</t>
  </si>
  <si>
    <t>4,082</t>
  </si>
  <si>
    <r>
      <t>Objetivo:</t>
    </r>
    <r>
      <rPr>
        <sz val="9"/>
        <rFont val="Gotham Rounded Book"/>
        <family val="3"/>
      </rPr>
      <t xml:space="preserve">  Brindar certeza jurídica a los locatarios del ambito territorial en aquellas gestiones que por su naturaleza de su condición requieran realizar ante este Organo Político Administrativo, fomentar acciones que coadyuven a regularizar la actividad del comercio en vía pública de conformidad a los lineamientos y políticas vigentes para el desarrollo de dicha actividad, acercando las acciones y responsabilidades gubernamentales hacia los comerciantes y la población en general  para actuar y desarrollar eta actividad dentro del  marco jurídico correspondiente.</t>
    </r>
  </si>
  <si>
    <r>
      <t>Acciones Realizadas con Gasto Corriente:</t>
    </r>
    <r>
      <rPr>
        <sz val="9"/>
        <rFont val="Gotham Rounded Book"/>
        <family val="3"/>
      </rPr>
      <t xml:space="preserve"> Se realizarón durante el periodo 4,082 acciones tendientes al reordenamiento de la vía pública a travez de recorridos diarios de supervisión, de espacios, tanques de gas, censos y revisión de documentación, así mismo se brindo atención a los locatarios de los mercados publicos a cargo de este Organo Político Administrativo, con tramites como cambios de giro, expedición de cedulas, cesión de derechos entre otros.</t>
    </r>
  </si>
  <si>
    <t xml:space="preserve">SERVICIO DE EXPEDICIÓN Y LICENCIAS DE CONDUCIR </t>
  </si>
  <si>
    <t>102,454</t>
  </si>
  <si>
    <t>29,100</t>
  </si>
  <si>
    <r>
      <t xml:space="preserve">Objetivo: </t>
    </r>
    <r>
      <rPr>
        <sz val="9"/>
        <rFont val="Gotham Rounded Book"/>
        <family val="3"/>
      </rPr>
      <t xml:space="preserve">Brindar atención a la ciudadania que requiera realizar tramites vehiculares de manera eficaz </t>
    </r>
  </si>
  <si>
    <r>
      <t xml:space="preserve">Acciones Realizadas con Gasto Corriente:  </t>
    </r>
    <r>
      <rPr>
        <sz val="9"/>
        <rFont val="Gotham Rounded Book"/>
        <family val="3"/>
      </rPr>
      <t>Se brindó atención a 29,100 ciudadanos que acudieron a realizar consultas sobre los requisitos  de trámite como cambios de propietarios, altas, bajas de vehículos, obtención y/o reposición de licencias de conducir, renovación, reposición, cambios de propietario, motor y domicilios en tarjetas de circulación, atendidos por el área de gestión y servicios al público de esta demarcación.</t>
    </r>
  </si>
  <si>
    <t>SERVICIO DE AYUDA DE ASISTENCIA SOCIAL</t>
  </si>
  <si>
    <t>100,000</t>
  </si>
  <si>
    <t>20,000</t>
  </si>
  <si>
    <r>
      <t xml:space="preserve">Objetivo: </t>
    </r>
    <r>
      <rPr>
        <sz val="9"/>
        <rFont val="Gotham Rounded Book"/>
        <family val="3"/>
      </rPr>
      <t>CONTRIBUIIR CON UNA MEJOR CULTURA SOCIAL EN LA POBLACION DE LA DEMARCACION, ASI COMO FOMENTAR EL ESPARCIMIENTO RECREATIVO Y CULTURAL PARA UNA MEJOR CONVIVENCIA COMUNITARIA.</t>
    </r>
  </si>
  <si>
    <r>
      <t>Acciones Realizadas con Gasto Corriente:</t>
    </r>
    <r>
      <rPr>
        <sz val="9"/>
        <rFont val="Gotham Rounded Book"/>
        <family val="3"/>
      </rPr>
      <t xml:space="preserve"> SE CONVOCO A LA CIUDADANIA A PARTICIPAR EN LOS EVENTOS CULTURALES , CURSOS Y TALLERES QUE SE REALIZAN EN LAS DISTINTAS PLAZAS PUBLICAS EN LAS 80 COLONIAS DE LA DEMARCACION TALES COMO.</t>
    </r>
  </si>
  <si>
    <t>ACTIVIDADES</t>
  </si>
  <si>
    <t>UBICACIÓN</t>
  </si>
  <si>
    <t>EVENTO</t>
  </si>
  <si>
    <t>PERSONA</t>
  </si>
  <si>
    <t>CULTURALES</t>
  </si>
  <si>
    <t>TALLERES</t>
  </si>
  <si>
    <t>DEPORTIVAS</t>
  </si>
  <si>
    <t>DURANTE EL PERIODO QUE SE REPORTA SE LLEVO A CABO LA CELEBRACION DEL DIA DEL NIÑO</t>
  </si>
  <si>
    <t>SE LLEVARON A CABO VISITAS GUIADAS CON JOVENES, NIÑOS Y ADULTOS MAYORES, ASIMISMO SE MANTIENEN LOS CLUB´S DE ADULTOS MAYORES EN LAS DIFERENTES PLAZAS DE LA DEMARCACION.</t>
  </si>
  <si>
    <t>SE REALIZARON ACTIVIDADES DEPORTIVAS CON HABITANTES DE LAS 80 COLONIAS TALES COMO: FUTBOL, ZUMBA, YOGA, ETC.</t>
  </si>
  <si>
    <t>EL PRESUPUESTO AUTORIZADO SE CANALIZARA PARA ATENDER LA SOLICITUD DE LOS DIVERSOS MERCADOS PARA LA REALIZACION DE SUS FESTIVIDADES TALES COMO, ALQUILER DE TEMPLETES, LONAS SILLAS, GRUPOS MUSICALES, VARIEDAD, ANIMACION, ENTRE OTROS</t>
  </si>
  <si>
    <t>MANTENIMIENTO DE UNIDADES HABITACIONALES DENTRO DEL PERIMETRO DELEGACIONAL, PARA LLEVAR A CABO ACCIONES DE MEJORAMIENTO, REHABILITACION Y REMODELACION CON TRABAJOS DE PINTURA,IMPERMEABILIZACION, CAMBIO DE TINACOS Y REPARACION DE ESCALERAS.</t>
  </si>
  <si>
    <t xml:space="preserve">COORDINACION DE POLITICAS </t>
  </si>
  <si>
    <r>
      <t xml:space="preserve">Objetivo: </t>
    </r>
    <r>
      <rPr>
        <sz val="9"/>
        <rFont val="Gotham Rounded Book"/>
        <family val="3"/>
      </rPr>
      <t xml:space="preserve"> Dotar a los servidores públicos de los conocimientos y herramientas para identificar el nuevo modelo de control interno, que promueva el desarrollo y modernización de la Delegación Venustiano Carranza, con el objetivo de dar un seguimiento puntual a las diferentes auditorias, observaciones y/o recomendaciones por parte de los Organos Fiscalizadores, asi como mantener una mejora continua en los Manuales que rijen a la demarcación. </t>
    </r>
  </si>
  <si>
    <t>ADQUISICION DE MATERIAL COMO LO SON VARA DE PERLILLA , PARCHE RADIAL CON CUERDAS, BUJES, HULE, PLACA DE ACERO, CERCHA DE ACERO, MARINAS, PALAS CARBONERAS, CAMPANA SONORA Y SUS COMPLEMENTOS, MATERIAL QUE SERA UTILIZADO EN LAS 80 COLONIAS DE LA DELEGACION.</t>
  </si>
  <si>
    <t>9,780</t>
  </si>
  <si>
    <r>
      <t xml:space="preserve">Objetivo: </t>
    </r>
    <r>
      <rPr>
        <sz val="9"/>
        <rFont val="Gotham Rounded Book"/>
        <family val="3"/>
      </rPr>
      <t>DISEÑAR, LLEVAR A CABO Y EVALUAR, EN COORDINACIÓN CON LA SOCIEDAD CIVIL, CAMPAÑAS PERMANENTES DE EDUCACIÓN AMBIENTAL EN LOS NIVELES PREESCOLAR, PRIMARIA Y SECUNDARIA, EN LOS SECTORES PÚBLICO Y PRIVADO, A FIN DE FOMENTAR UNA CONCIENCIA SOCIAL QUE PROPICIE UNA MEJOR RELACIÓN DEL SER HUMANO CON EL MEDIO AMBIENTE, COMO PARTE DE APOYO A LA EDUCACIÓN.
SE REALIZÓ LA RECOLECCIÓN EN LOS RUBROS SIGUIENTES: BARRIDO MECÁNICO 588 TON., RECOLECCIÓN DOMILCIARIA 65,354 TON., BARRIDO MANUAL 15,141 TON., RECOLECCIÓN EN ESCUELAS 1,020 TON., MECADOS DE ZONA 4,317 TON., OFICINAS DE GOBIERNO 450 TON., VÍAS RÁPIDAS 4,125 TON., MERCADOS DE MAYOREO 18,195 TON., RESIDUOS ORGÁNICOS SEPARADOS EN RECOLECCIÓN DOMICLIARIA Y MERCADOS 16,860 TON.</t>
    </r>
  </si>
  <si>
    <r>
      <t xml:space="preserve">Acciones Realizadas con Gasto Corriente: </t>
    </r>
    <r>
      <rPr>
        <sz val="9"/>
        <rFont val="Gotham Rounded Book"/>
        <family val="3"/>
      </rPr>
      <t xml:space="preserve">SE REALIZÓ LA RECOLECCIÓN EN LOS RUBROS SIGUIENTES: BARRIDO MECÁNICO 588 TON., RECOLECCIÓN DOMILCIARIA 65,354 TON., BARRIDO MANUAL 15,141 TON., RECOLECCIÓN EN ESCUELAS 1,020 TON., MECADOS DE ZONA 4,317 TON., OFICINAS DE GOBIERNO 450 TON., VÍAS RÁPIDAS 4,125 TON., MERCADOS DE MAYOREO 18,195 TON., RESIDUOS ORGÁNICOS SEPARADOS EN RECOLECCIÓN DOMICLIARIA Y MERCADOS 16,860 TON., </t>
    </r>
  </si>
  <si>
    <t>OTORGAR  1,885 RACIONES ALIMENTICIAS  Y 165 RACIONES DE HIDRATACION A NIÑOS Y NIÑAS INSCRITOS EN LOS CENDIS DE LA DELEGACIÓN.</t>
  </si>
  <si>
    <t>OTORGAR JUGUETES A NIÑOS Y NIÑAS DE ESCASOS RECURSOS QUE ASISTIERON A LOS EVENTOS DEL DÍA DE REYES.</t>
  </si>
  <si>
    <t>ATORGAR ALIMENTACIÓN DIARIA A 30 ADULTOS MAYORES DE ACUERDO A SUS NECESIDADES NUTRICIONALES EN LA CASA HOGAR "ARCELIA NUTO DE VILLAMICHEL"</t>
  </si>
  <si>
    <r>
      <t xml:space="preserve">Objetivo: </t>
    </r>
    <r>
      <rPr>
        <sz val="9"/>
        <rFont val="Gotham Rounded Book"/>
        <family val="3"/>
      </rPr>
      <t xml:space="preserve">PROMOVER EL INVOLUCRAMIENTO DE LA CIUDANIA EN LA CULTURA DE LA SEGURIDAD CIUDADANA RESPETUOSO DE LOS DERECHOS HUMANOS </t>
    </r>
  </si>
  <si>
    <t xml:space="preserve">MANTENIMIENTO Y CONSERVACION DE MERCADOS PUBLICOS </t>
  </si>
  <si>
    <t>TG</t>
  </si>
  <si>
    <t>DI</t>
  </si>
  <si>
    <t>CENTRO GESTOR</t>
  </si>
  <si>
    <t>ÁREA FUNCIONAL</t>
  </si>
  <si>
    <t>FONDO</t>
  </si>
  <si>
    <t>POS. PRE.</t>
  </si>
  <si>
    <t xml:space="preserve">EJERCIDO                                 </t>
  </si>
  <si>
    <t> 02CD15</t>
  </si>
  <si>
    <t> 5O170</t>
  </si>
  <si>
    <t>A2D157002</t>
  </si>
  <si>
    <t>A2D157003</t>
  </si>
  <si>
    <t>A2D157001</t>
  </si>
  <si>
    <t> 5P170</t>
  </si>
  <si>
    <t>A2D157018</t>
  </si>
  <si>
    <t>A2D157017</t>
  </si>
  <si>
    <t>A2D157006</t>
  </si>
  <si>
    <t>A2D157007</t>
  </si>
  <si>
    <t> 11172</t>
  </si>
  <si>
    <t>A2D157005</t>
  </si>
  <si>
    <t>A2D157004</t>
  </si>
  <si>
    <t> 11170</t>
  </si>
  <si>
    <t>A2D157034</t>
  </si>
  <si>
    <t>A2D157028</t>
  </si>
  <si>
    <t>O2D157009</t>
  </si>
  <si>
    <t> 5P670</t>
  </si>
  <si>
    <t>O2D157004</t>
  </si>
  <si>
    <t>A2D157010</t>
  </si>
  <si>
    <t>O2D157011</t>
  </si>
  <si>
    <t>A2D157035</t>
  </si>
  <si>
    <t>A2D157015</t>
  </si>
  <si>
    <t>O2D157014</t>
  </si>
  <si>
    <t> 21170</t>
  </si>
  <si>
    <t>O2D157002</t>
  </si>
  <si>
    <t>A2D157014</t>
  </si>
  <si>
    <t> 5P270</t>
  </si>
  <si>
    <t>O2D157006</t>
  </si>
  <si>
    <t>O2D157013</t>
  </si>
  <si>
    <t>O2D157000</t>
  </si>
  <si>
    <t>O2D157007</t>
  </si>
  <si>
    <t>O2D157012</t>
  </si>
  <si>
    <t>O2D157015</t>
  </si>
  <si>
    <t>O2D157016</t>
  </si>
  <si>
    <t>O2D157010</t>
  </si>
  <si>
    <t>O2D157005</t>
  </si>
  <si>
    <t>O2D157001</t>
  </si>
  <si>
    <t>O2D157003</t>
  </si>
  <si>
    <t>A2D157033</t>
  </si>
  <si>
    <t>A2D157012</t>
  </si>
  <si>
    <t>A2D157036</t>
  </si>
  <si>
    <t> 11270</t>
  </si>
  <si>
    <t>A2D157029</t>
  </si>
  <si>
    <t>O2D157008</t>
  </si>
  <si>
    <t>A2D157025</t>
  </si>
  <si>
    <t>A2D157019</t>
  </si>
  <si>
    <t>A2D157022</t>
  </si>
  <si>
    <t>A2D157020</t>
  </si>
  <si>
    <t>A2D157021</t>
  </si>
  <si>
    <t>A2D157023</t>
  </si>
  <si>
    <t>A2D157024</t>
  </si>
  <si>
    <t>CAPITULO</t>
  </si>
  <si>
    <t> </t>
  </si>
  <si>
    <t xml:space="preserve">A)  </t>
  </si>
  <si>
    <t xml:space="preserve">B)  </t>
  </si>
  <si>
    <t>LA VARIACIÓN SE DERIVA DEL REGISTRO DE DOCUMENTOS MÚLTIPLES DE REINTEGRO DE SUELDOS NO COBRADOS, CORRESPONDIENTES A LAS NÓMINAS DE PERSONAL DE BASE,  LISTA DE RAYA BASE Y ESTRUCTURA.</t>
  </si>
  <si>
    <t>SIN VARIACIÓN</t>
  </si>
  <si>
    <t>LA VARIACIÓN CORRESPONDE A LOS RECURSOS PROGRAMADOS PARA EFECTUAR PAGOS DE MARCHA, LOS CUALES NO PUDIERON SER EJERCIDOS, EN VIRTUD DE QUE LA DOCUMENTACIÓN PRESENTADA POR LOS INTERESADOS NO CUBRIÓ LOS REQUISITOS ESTABLECIDOS PARA EL RESPECTIVO TRÁMITE DE PAGO</t>
  </si>
  <si>
    <t>LA VARIACIÓN SE DERIVA DE QUE SE PROGRAMARON RECURSOS PARA LLEVAR A CABO PAGOS POR EL SUMINISTRO A ALIMENTOS EN LOS CENTROS DE DESARROLLO INFANTIL; SIN EMBARGO, EL PROVEEDOR PRESENTÓ DE FORMA EXTEMPORÁNEA SUS FACTURAS, MOTIVO POR EL CUAL NO SE ESTUVO EN POSIBILIDADES DE REALIZAR EL TRÁMITE DE PAGO DENTRO DE LOS PLAZOS ESTABLECIDOS</t>
  </si>
  <si>
    <t>LA VARIACIÓN CORRESPONDE A LOS RECURSOS ASIGNADOS PARA LA ADQUISICIÓN DE VARA DE PERLILLA, MORILLO, OXÍGENO PARA SOLDADURA AUTÓGENA, MANGUERAS Y ARTÍCULOS METÁLICOS Y DE MADERA, PARA ACCIONES DE RECOLECCIÓN DE RESIDUOS SÓLIDOS,MANTENIMIENTO DE ÁREAS VERDES Y DE LA RED SECUNDARIA DE DRENAJE, QUE FUERON PROGRAMADOS PARA SER EJERCIDOS EN EL PRIMER TRIMESTRE; SIN EMBARGO, LOS PROCESOS LICITATORIOS SE RETRASARON POR AJUSTES QUE DEBIERON REALIZARSE, DERIVADOS DEL ALZA EN EL COSTO DE LOS MATERIALES</t>
  </si>
  <si>
    <t>LA VARIACIÓN CORRESPONDE A LOS RECURSOS ASIGNADOS PARA LA ADQUISICIÓN DE VARA DE PERLILLA, PINTURA, MATERIAL ELÉCTRICO, REFACCIONES PARA EQUIPO DE TRANSPORTE Y PARA MAQUINARIA, ARTÍCULOS METÁLICOS Y COMPLEMENTARIOS, PARA ACCIONES DE RECOLECCIÓN DE RESIDUOS SÓLIDOS,MANTENIMIENTO DE ÁREAS VERDES, BALIZAMIENTOS DE VIALIDADES Y MANTENIMIENTO DEL ALUMBRADO PÚBLICO, QUE FUERON PROGRAMADOS PARA SER EJERCIDOS EN EL PRIMER TRIMESTRE; SIN EMBARGO, LOS PROCESOS LICITATORIOS SE RETRASARON POR AJUSTES QUE DEBIERON REALIZARSE, DERIVADOS DEL ALZA EN EL COSTO DE LOS MATERIALES</t>
  </si>
  <si>
    <t>LA VARIACIÓN CORRESPONDE A LOS RECURSOS ASIGNADOS PARA LA ADQUISICIÓN DE CARRITOS RECOLECTORES DE BASURA, ANDAMIOS Y ESCALES Y UNA CAMIONETA, PARA ACCIONES DE RECOLECCIÓN DE RESIDUOS SÓLIDOS, BALIZAMIENTO DE AVENIDAS SECUNDARIAS Y MANTENIMIENTO DEL ALUMBRADO PÚBLICO, QUE FUERON PROGRAMADOS PARA SER EJERCIDOS EN EL PRIMER TRIMESTRE; SIN EMBARGO, LOS PROCESOS LICITATORIOS SE RETRASARON POR AJUSTES QUE DEBIERON REALIZARSE, DERIVADOS DEL ALZA EN EL COSTO DE LOS MATERIALES.
ADICIONALMENTE, SE PROGRAMARON RECURSOS PARA EFECTUAR EL PAGO POR LA ADQUISICIÓN DE LA LICENCIA ANTIVIRUS DE LOS EQUIPOS DE CÓMPUTO; SIN EMBARGO, EL PROVEEDOR PRESENTÓ LAS FACTURAS DE FORMA EXTEMPORÁNEA, POR LO QUE NO SE ESTUVO EN POSIBLIDADES DE REALIZAR EL TRÁMITE DE PAGO DENTRO DE LOS PLAZOS ESTABLECIDOS</t>
  </si>
  <si>
    <t>TOTAL
DVC</t>
  </si>
  <si>
    <t>TOTAL  DVC</t>
  </si>
  <si>
    <t>A)No se cubrieron las ayudas económicas, toda vez que se programó su entrega para el mes de junio; sin embargo, se realizaron erogaciones por concepto de sueldos del personal de base, asignado a las actividades de levantamiento y actualización del padrón de Jefas de Familia que serán incorporadas al programa.</t>
  </si>
  <si>
    <t xml:space="preserve">A) No se cubrieron las ayudas económicas por estar en construcción el padrón de beneficiarios correspondiente, no se solicita afectación programática por que se espera regularizar el cumplimiennto de la meta en el segundo trimestre. </t>
  </si>
  <si>
    <t>A)No se cubrieron las ayudas económicas, toda vez que se programó su entrega para el mes de junio; sin embargo, se realizaron erogaciones por concepto de sueldos del personal de base y de nómina de Estabilidad Laboral, asignado a las actividades de levantamiento y actualización del padrón de Personas con Discapacidad que serán incorporadas al programa.</t>
  </si>
  <si>
    <t>A)No se otorgaron los apoyos, toda vez que se programó su entrega para el mes de junio; sin embargo, se realizaron erogaciones por concepto de sueldos del personal de base y de nómina de Estabilidad Laboral, asignado a las actividades de levantamiento y actualización del padrón de Unidades Habitaciones que serán incorporadas a la Acción Institucional de Mantenimiento de Unidades Habitacionales</t>
  </si>
  <si>
    <t>A) La variación se deriva de que se programaron recursos para llevar a cabo pagos por el suministro a alimentos en los Centros de Desarrollo Infantil; sin embargo, el proveedor presentó de forma extemporánea sus facturas, motivo por el cual no se estuvo en posibilidades de realizar el trámite de pago dentro de los plazos establecidos</t>
  </si>
  <si>
    <t xml:space="preserve">A) La variación se deriva de que se programaron recursos para llevar a cabo la adquisición de vara de perlilla, morillo y carritos recolectores; sin embargo, los procesos licitatorios sufrieron retrasos, en virtud de los ajustes que se realizaron por el alza en los costos de los materiales. </t>
  </si>
  <si>
    <t xml:space="preserve">A)La variación se deriva de que se programaron recursos para llevar a cabo la adquisición de vara de perlilla, morillo y mangueras; sin embargo, los procesos licitatorios sufrieron retrasos, en virtud de los ajustes que se realizaron por el alza en los costos de los materiales. </t>
  </si>
  <si>
    <t xml:space="preserve">A) La variación se deriva de que se programaron recursos para llevar a cabo la adquisición de herramientas y refacciones para maquinaria menor; sin embargo, los procesos licitatorios sufrieron retrasos, en virtud de los ajustes que se realizaron por el alza en los costos de los materiales. </t>
  </si>
  <si>
    <t xml:space="preserve">A) La variación se deriva de que se programaron recursos para llevar a cabo la adquisición de andamios, escaleras, herramienta y pintura; sin embargo, los procesos licitatorios sufrieron retrasos, en virtud de los ajustes que se realizaron por el alza en los costos de los materiales. </t>
  </si>
  <si>
    <t>A) La variación se deriva del gasto realizado por concepto del gas LP suministrado para uso de las regaderas en el Campamento de Edificios Públicos por parte del personal que realizó trabajos preliminares de mantenimiento</t>
  </si>
  <si>
    <t>A) La variación se deriva del gasto realizado por concepto de sueldos y salarios del personal que realizó trabajos preliminares para el mantenimiento de banquetas y guarniciones</t>
  </si>
  <si>
    <t>A) La variación se deriva del gasto realizado por concepto de sueldos y salarios del personal que realizó trabajos preliminares para el mantenimiento de vialidades, así como por el gas LP suministrado para uso de las regaderas del Campamento de obras viales</t>
  </si>
  <si>
    <t>A)La variación se deriva del gasto realizado por concepto de sueldos y salarios del personal que realizó trabajos preliminares para el mantenimiento de espacios públicos</t>
  </si>
  <si>
    <t>A)La variación se deriva del gasto realizado por concepto de sueldos y salarios del personal que realizó trabajos preliminares para el mantenimiento de la red secundaria de agua potable</t>
  </si>
  <si>
    <t xml:space="preserve">A) La variación se deriva de que se programaron recursos para llevar a cabo la adquisición material eléctrico y artículos metálicos; sin embargo, los procesos licitatorios sufrieron retrasos, en virtud de los ajustes que se realizaron por el alza en los costos de los materiales. </t>
  </si>
  <si>
    <t>A)La variación se deriva de que se programaron recursos para efectuar el pago por la adquisición de la licencia antivirus de los equipos de cómputo; sin embargo, el proveedor presentó las facturas de forma extemporánea, por lo que no se estuvo en posiblidades de realizar el trámite de pago dentro de los plazos establecidos</t>
  </si>
  <si>
    <t>TOTAL DVC</t>
  </si>
  <si>
    <r>
      <t>Acciones Realizadas con Gasto Corriente:</t>
    </r>
    <r>
      <rPr>
        <sz val="9"/>
        <rFont val="Gotham Rounded Book"/>
        <family val="3"/>
      </rPr>
      <t xml:space="preserve"> Integración del Documento para el primer Informe de Gobierno del Jefe Delegacional, Indicadores Enero, Febrero, Marzo, Respuesta a la solicitud Infomex Folio 415000055317, Informe de Gestión 2012 – 2018 con motivo de la Conclusión del periodo estatuario  de Gestión de la Administración Pública de la CDMX, Respuesta a la Auditoria número 14-D-09007-14-1144 denominada “Recursos del fondo de Aportaciones para la Infraestructura Social y Municipal y de las Demarcaciones Territoriales del Distrito Federal, Respuesta al Cuestionario del Diagnostico 2017 para la implementación del PbR y el Sistema de Evaluación del Desempeño, Respuesta a la Auditoría Superior de la Federación para los trabajos de planeación de la fiscalización de la Cuenta Púbica del ejercicio 2016 oficio Núm. DGARFT “B”/1035/2017, Integración de la Comparecencia ante la Administración Pública Local de la Séptima Legislatura. Se actualizo Manual de Integración y Funcionamiento del Comité Delegacional de Adquisiciones, Arrendamientos y Prestación de Servicios, se actualizo el Manual Especifico de Operación del Subcomité de Obras, se realizó la publicación de ambos Manuales, se dio respuesta a  3 solicitudes de Información  Públicas, se inició el proceso de registro de los Proyectos de Buenas Practicas, se actualizo el Directorio Delegacional, se actualizo el Directorio telefónico y se realizó la difusión a las Direcciones Generales, se dio respuesta a las recomendaciones de la Auditoria denominada Capítulo 4000.</t>
    </r>
  </si>
  <si>
    <t>Acciones Realizadas con Gasto de Inversión: En el periodo que se reporta no se realizaron erogaciones con gasto corriente</t>
  </si>
  <si>
    <r>
      <t>Acciones Realizadas con Gasto de Inversión:</t>
    </r>
    <r>
      <rPr>
        <sz val="9"/>
        <rFont val="Gotham Rounded Book"/>
      </rPr>
      <t xml:space="preserve"> SE CUBRIERON PAGOS POR CONCEPTO DE SUELDOS Y SALARIOS DEL PERSONAL DE BASE ADSCRITO A LA DIRECCIÓN EJECUTIVA DE SEGURIDAD PÚBLICA</t>
    </r>
  </si>
  <si>
    <r>
      <t>Acciones Realizadas con Gasto de Inversión:</t>
    </r>
    <r>
      <rPr>
        <sz val="9"/>
        <rFont val="Gotham Rounded Book"/>
      </rPr>
      <t xml:space="preserve"> SE CUBRIERON PAGOS POR CONCEPTO DE SUELDOS Y SALARIOS DEL PERSONAL DE BASE ADSCRITO A LA SUBDIRECCIÓN DE PROTECCIÓN CIVIL</t>
    </r>
  </si>
  <si>
    <r>
      <t>Acciones Realizadas con Gasto de Inversión:</t>
    </r>
    <r>
      <rPr>
        <sz val="9"/>
        <rFont val="Gotham Rounded Book"/>
      </rPr>
      <t xml:space="preserve"> SE CUBRIERON PAGOS POR CONCEPTO DE SUELDOS, SALARIOS E IMPUESTOS DEL PERSONAL DE BASE ADSCRITO A LA DIRECCIÓN GENERAL DE SERVICIOS URBANOS</t>
    </r>
  </si>
  <si>
    <r>
      <t>Acciones Realizadas con Gasto Corriente:</t>
    </r>
    <r>
      <rPr>
        <sz val="9"/>
        <rFont val="Gotham Rounded Book"/>
        <family val="3"/>
      </rPr>
      <t xml:space="preserve"> EN EL PERIODO QUE SE REPORTA NO SE REALIZARON EROGACIONES CON GASTO CORRIENTE</t>
    </r>
  </si>
  <si>
    <r>
      <t xml:space="preserve">Objetivo: </t>
    </r>
    <r>
      <rPr>
        <sz val="9"/>
        <rFont val="Gotham Rounded Book"/>
        <family val="3"/>
      </rPr>
      <t>MANTENER EN ÓPTIMAS CONDICIONES DE OPERACIÓN EL SERVICIO DE LA RED SECUNDARIA DEL PERIMETRO DELEGACIONAL</t>
    </r>
  </si>
  <si>
    <r>
      <t xml:space="preserve">Acciones Realizadas con Gasto de Inversión:  </t>
    </r>
    <r>
      <rPr>
        <sz val="9"/>
        <rFont val="Gotham Rounded Book"/>
        <family val="3"/>
      </rPr>
      <t xml:space="preserve">SE REALIZARON TRABAJOS DE MANTENIMIENTO PREVENTIVO Y CORRECTIVO A 1,866 LUMINARIAS TIPO PUNTA DE POSTE DE 140 WATTS, LUMINARIAS OV DE 140 WATTS Y LUMINARIAS CON CABEZALES CILINDRICOS FLUORESCENTES DE 40 WATTS.
SE INSTALARON 57 LUMINARIOS ARQUITECTONICOS DE 20 WATTS EN RGB DE COLORES A LO LARGO DE LA BARDA PERIMETRAL QUE SE CONSTRUYÓ EN LA COLONIA JARDIN BALBUENA
SE REALIZO EL MANTENIMIENTO CORRECTIVO DE 40 REFLECTORES DE LOS MURALES QUE SE ENCUENTRAN EN EL CAMELLON DE AV. H. CONGRESO DE LA UNION.
SE INSTALARON 7 REFLECTORES DE 50 WATTS RGB DE COLORES Y MANTENIMIENTO DE DE 20 LUMINARIAS PUNTAS DE POSTE DE 140 WATTS EN EL PARQUE CHIAPAS; ASI COMO TRABAJOS DE MANTENIMIENTO EN LA CALLE LÁZARO PAVIA A 10 LUMINARIAS OV DE 140 WATTS. </t>
    </r>
  </si>
  <si>
    <r>
      <t>Acciones Realizadas con Gasto Corriente:</t>
    </r>
    <r>
      <rPr>
        <sz val="9"/>
        <rFont val="Gotham Rounded Book"/>
        <family val="3"/>
      </rPr>
      <t xml:space="preserve"> SE REALIZARON PAGOS POR CONCEPTO DE SUELDOS Y SALARIOS DE PERSONAL ADSCRITO A LA DIRECCIÓN DE ALUMBRADO PÚBLICO</t>
    </r>
  </si>
  <si>
    <r>
      <t xml:space="preserve">Acciones Realizadas con Gasto de Inversión: </t>
    </r>
    <r>
      <rPr>
        <sz val="9"/>
        <rFont val="Gotham Rounded Book"/>
        <family val="3"/>
      </rPr>
      <t>En el periodo que se reporta no se realizaron erogaciones con gasto de inversión</t>
    </r>
  </si>
  <si>
    <t>ISRAEL MORENO RIVERA</t>
  </si>
  <si>
    <t>GABRIELA K. LOYA MINERO</t>
  </si>
  <si>
    <t>DELEGACIÓN EN VENUSTIANO CARRANZA</t>
  </si>
  <si>
    <t>5O170</t>
  </si>
  <si>
    <t>FONDO, CONVENIO, SUBSIDIO O PARTICIPACIÓN:  RECURSOS FEDERALES-PARTICIPACIONES A ENTIDADES FEDERATIVAS Y MUNICIPIOS-PARTICIPACIONES EN INGRESOS FEDERALES-2017-ORIGINAL DE LA UR</t>
  </si>
  <si>
    <t>FONDO, CONVENIO, SUBSIDIO O PARTICIPACIÓN:   RECURSOS FEDERALES-PARTICIPACIONES A ENTIDADES FEDERATIVAS Y MUNICIPIOS-PARTICIPACIONES EN INGRESOS FEDERALES-2017-ORIGINAL DE LA UR</t>
  </si>
  <si>
    <t>IAPP INDICADORES ASOCIADOS A PROGRAMAS PRESUPUESTARIOS Y RAMO GENERAL 33</t>
  </si>
  <si>
    <t>Nombre del Indicador
(5)</t>
  </si>
  <si>
    <t>Objetivo
(6)</t>
  </si>
  <si>
    <t>Nivel del Objetivo
(7)</t>
  </si>
  <si>
    <t>Tipo de Indicador
(8)</t>
  </si>
  <si>
    <t>Método de Cálculo
(9)</t>
  </si>
  <si>
    <t>Dimensión a Medir
(10)</t>
  </si>
  <si>
    <t>Frecuencia de Medición
(11)</t>
  </si>
  <si>
    <t>Unidad de Medida
(12)</t>
  </si>
  <si>
    <t>Línea Base
(13)</t>
  </si>
  <si>
    <t>Meta Programada al Periodo 
(14)</t>
  </si>
  <si>
    <t>Meta Alcanzada al Periodo
(15)</t>
  </si>
  <si>
    <t xml:space="preserve"> AYUDAS SOCIALES A PERSONAS U HOGARES DE ESCASOS RECURSOS</t>
  </si>
  <si>
    <t>LA VARIACIÓN CORRESPONDE A LOS RECURSOS ADICIONALES IDENTIFICADOS COMO "FORTALECIMIENTO DE ACCIONES EN DELEGACIONES", QUE DE ORIGEN SE ASIGNARONEN EL CAPÍTULO 6000, PARA LA EJECUCIÓN DE UN PROYECTO DE OBRA, DESTINADOAL MANTENIMIENTO DE INDIVIDUOS ARBÓREOS, CON EL CUAL SE REALIZARÍA LA PODA DE 25,000 ÁRBOLES DE ENTRE 5 Y 25 METROS DE ALTURA; SIN EMBARGO, SE DERIVA DE QUE ORIGINALMENTE SE PROGRAMARON RECURSOS DE OBRA PÚBLICA, PARA LA EJECUCIÓN DEL PROYECTO DESTINADO AL PROYECTO DE MANTENIMIENTO DE INDIVIDUOS ARBÓREOS; SIN EMBARGO, DESPUÉS DEL ANÁLISIS DE LA CLASIFICACIÓN REALIZADA, SE IDENTIFICÓ QUE NO SE CUENTA CON UNA REFERENCIA NORMATIVA EN LA LEY DE OBRAS PÚBLICAS DEL DISTRITO FEDERAL, QUE AMPARE LOS CITADOS TRABAJOS Y RESPECTIVAS EROGACIONES A TRAVÉS DE LA OBRA PÚBLICA, MOTIVO POR EL CUAL, SE DETERMINÓ QUE LOS TRABAJOS SE CUBRIRÁN CON CARGO AL CAPÍTULO 3000.
DERIVADO DE ELLO, SE FORMULÓ PROPUESTA DE AFECTACIÓN PARA RECLASIFICAR LOS RECURSOS; SIN EMBARGO, NO SE ESTUVO EN POSIBLIDADES DE TRAMITAR EN EL PRIMER TRIMESTRE, TODA VEZ QUE NO SE CONCLUYÓ OPORTUNAMENTE LA FICHA TÉCNICA CON LA DESCRIPCIÓN DE LOS TRABAJOS</t>
  </si>
  <si>
    <t>EN EL PRIMER TRIMESTRE DEL EJERCICIO, LOS RECURSOS DE PARTICIPACIONES FEDERALES SE DESTINARON A CUBRIR EROGACIONES CORRESPONDIENTES A GASTOS DE OPERACIÓN, CONSISTENTES EN SUELDOS, SALARIOS E IMPUESTOS, ASÍ COMO LOS QUE FUERON ASIGNADOS PARA LA CONTRATACIÓN DE SERVICIOS DE MANTENIMIENTO PARA EL PARQUE VEHICULAR, MAQUINARIA PESADA Y ELEVADORES. ASIMISMO, SE OPERARON LAS ACCIONES INSTITUCIONALES CORRESPONDIENTES A LA ENTREGA DE JUGUETES POR EL DÍA DE REYES, ALIMENTACIÓN A NIÑOS EN CENDIS Y ALIMENTACIÓN DE ADULTOS MAYORES RESIDENTES DE LA CASA HOGAR "ARCELIA NUTO DE VILLAMICHEL".
ADICIONALMENTE, SE CUBRIERON GASTOS IDENTIFICADOS COMO CENTRALIZADOS POR CONCEPTOS DE COMBUSTIBLES, ENSOBRETADO, FOTOCOPIADO Y SEGUROS.</t>
  </si>
  <si>
    <t>PERÍODO: Enero - Marzo 2017</t>
  </si>
  <si>
    <t>PROGRAMA PRESUPUESTARIO O FONDO DEL RAMO GENERAL 33:    FONDO DE APORTACIONES PARA EL FORTALECIMIENTO DE LOS MUNICIPIOS Y LAS DEMARCACIONES TERRITORIALES DEL DISTRITO FEDERAL (FORTAMUN)</t>
  </si>
  <si>
    <t xml:space="preserve">FUENTE DE FINANCIAMIENTO: RECURSOS FEDERALES </t>
  </si>
  <si>
    <t>Índice de Aplicación Prioritaria de Recursos</t>
  </si>
  <si>
    <t>Mide la aplicación prioritaria de recursos del fondo, conforme a lo dispuesto en la Ley de Coordinación Fiscal (LCF) y de acuerdo con el gasto que representa mayores beneficios para la población, basándose en la expectativa de registrar un incremento en el gasto para los destinos prioritarios establecidos en la LCF y requerimientos relevantes identificados por los municipios.</t>
  </si>
  <si>
    <t>Fin</t>
  </si>
  <si>
    <t>Estratégico</t>
  </si>
  <si>
    <t xml:space="preserve">((Gasto ejercido en Obligaciones Financieras + Gasto ejercido en Pago por Derechos de Agua + Gasto ejercido en Seguridad Pública + Gasto ejercido en Inversión) / (Gasto total ejercido del FORTAMUN DF)) * 100     </t>
  </si>
  <si>
    <t>Eficacia</t>
  </si>
  <si>
    <t>Anual</t>
  </si>
  <si>
    <t>Porcentaje</t>
  </si>
  <si>
    <t>NA</t>
  </si>
  <si>
    <t>Índice de Dependencia Financiera</t>
  </si>
  <si>
    <t xml:space="preserve">Mide la evolución de la dependencia financiera municipal o de la demarcación territorial, expresada como la importancia relativa del FORTAMUN DF en los ingresos propios. </t>
  </si>
  <si>
    <t>Propósito</t>
  </si>
  <si>
    <t>(Recursos ministrados del FORTAMUN DF al municipio o demarcación territorial / Ingresos propios registrados por el municipio o demarcación territorial del Distrito Federal)</t>
  </si>
  <si>
    <t>Semestral</t>
  </si>
  <si>
    <t>Pesos</t>
  </si>
  <si>
    <t>Porcentaje de avance en las metas</t>
  </si>
  <si>
    <t>Mide el avance físico porcentual promedio en la ejecución de los programas, obras o acciones que se realizan con recursos del FORTAMUN DF.</t>
  </si>
  <si>
    <t>Componente</t>
  </si>
  <si>
    <t>(Promedio de avance en las metas porcentuales de i / Promedio de las metas programadas porcentuales de i ) * 100</t>
  </si>
  <si>
    <t>Trimestral</t>
  </si>
  <si>
    <t>Índice en el Ejercicio de Recursos</t>
  </si>
  <si>
    <t>Mide el porcentaje  del gasto ejercido, respecto al monto total aprobado de FORTAMUN DF al municipio o demarcación territorial.</t>
  </si>
  <si>
    <t>Actividad</t>
  </si>
  <si>
    <t>Gestión</t>
  </si>
  <si>
    <t>(Gasto ejercido del FORTAMUN DF por el municipio o demarcación territorial / Monto anual aprobado del FORTAMUN DF al municipio o demarcación territorial)*100</t>
  </si>
  <si>
    <t xml:space="preserve">PROGRAMA PRESUPUESTARIO O FONDO DEL RAMO GENERAL 33:   FONDO DE APORTACIONES PARA LA INFRAESTRUCTURA SOCIAL (FAIS) </t>
  </si>
  <si>
    <t>Porcentaje de proyectos Complementarios registrados en la MIDS</t>
  </si>
  <si>
    <t>Dar seguimiento a los proyectos  delegacionales complementarios de las MIDS originales</t>
  </si>
  <si>
    <t>(Sumatoria de proyectos complementarios  registrados en la MIDS al trimestre correspondiente/Sumatoria de proyectos totales registrados en la MIDS al trimestre correspondiente)*100</t>
  </si>
  <si>
    <t xml:space="preserve">Porcentaje de otros proyectos registrados en la MIDS </t>
  </si>
  <si>
    <t xml:space="preserve">Dar seguimiento a otros proyectos  delegacionales de las MIDS </t>
  </si>
  <si>
    <t>(Sumatoria de otros proyectos  registrados la MIDS al trimestre correspondiente/Sumatoria de proyectos totales registrados en la MIDS al trimestre correspondiente)*100</t>
  </si>
  <si>
    <t xml:space="preserve">Porcentaje de proyectos de contribución directa registrados en la MIDS </t>
  </si>
  <si>
    <t>Dar seguimiento a los proyectos  delegacionales registrados en la MIDS originales</t>
  </si>
  <si>
    <t>(Sumatoria de proyectos de contribución directa registrados en la MIDS al trimestre correspondiente/Sumatoria de proyectos totales registrados en la MIDS al trimestre correspondiente)*100</t>
  </si>
  <si>
    <t>FONDO, CONVENIO, SUBSIDIO O PARTICIPACIÓN:   RECURSOS FEDERALES-APORTACIONES FEDERALES PARA ENTIDADES FEDERATIVAS Y MUNICIPIOS-FONDO DE APORTACIONES PARA LA INFRAESTRUTURA SOCIAL-2017 (FAIS)</t>
  </si>
  <si>
    <t>UNIDAD RESPONSABLE DEL GASTO: 02 CD 15 DELEGACIÓN VENUSTIANO CARRANZA</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</si>
</sst>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0"/>
    <numFmt numFmtId="171" formatCode="0.0%"/>
    <numFmt numFmtId="172" formatCode="#,##0.0"/>
    <numFmt numFmtId="173" formatCode="0.000"/>
    <numFmt numFmtId="174" formatCode="0.0"/>
  </numFmts>
  <fonts count="6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7"/>
      <name val="Gotham Rounded Book"/>
      <family val="3"/>
    </font>
    <font>
      <b/>
      <sz val="22"/>
      <name val="Gotham Rounded Book"/>
      <family val="3"/>
    </font>
    <font>
      <sz val="12"/>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9"/>
      <name val="Gotham Rounded Medium"/>
      <family val="3"/>
    </font>
    <font>
      <sz val="9"/>
      <name val="Gotham Rounded Medium"/>
      <family val="3"/>
    </font>
    <font>
      <b/>
      <sz val="8"/>
      <name val="Gotham Rounded Medium"/>
      <family val="3"/>
    </font>
    <font>
      <sz val="8"/>
      <name val="Gotham Rounded Medium"/>
      <family val="3"/>
    </font>
    <font>
      <sz val="8"/>
      <color indexed="8"/>
      <name val="Gotham Rounded Book"/>
      <family val="3"/>
    </font>
    <font>
      <sz val="8"/>
      <name val="Gotham Rounded Book"/>
    </font>
    <font>
      <b/>
      <sz val="8"/>
      <name val="Gotham Rounded Book"/>
    </font>
    <font>
      <sz val="9"/>
      <name val="Gotham Rounded Book"/>
    </font>
    <font>
      <b/>
      <sz val="10"/>
      <name val="Gotham Rounded Book"/>
    </font>
    <font>
      <b/>
      <sz val="11"/>
      <name val="Gotham Rounded Book"/>
      <family val="3"/>
    </font>
    <font>
      <sz val="11"/>
      <name val="Gotham Rounded Book"/>
      <family val="3"/>
    </font>
    <font>
      <sz val="10"/>
      <color rgb="FF002060"/>
      <name val="Century Gothic"/>
      <family val="2"/>
    </font>
  </fonts>
  <fills count="39">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style="thin">
        <color indexed="64"/>
      </right>
      <top style="hair">
        <color indexed="64"/>
      </top>
      <bottom/>
      <diagonal/>
    </border>
  </borders>
  <cellStyleXfs count="113">
    <xf numFmtId="0" fontId="0" fillId="0" borderId="0"/>
    <xf numFmtId="43" fontId="4"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22" fillId="0" borderId="0" applyFont="0" applyFill="0" applyBorder="0" applyAlignment="0" applyProtection="0"/>
    <xf numFmtId="0" fontId="6" fillId="0" borderId="0"/>
    <xf numFmtId="0" fontId="5" fillId="0" borderId="0"/>
    <xf numFmtId="0" fontId="5" fillId="0" borderId="0"/>
    <xf numFmtId="0" fontId="22" fillId="0" borderId="0"/>
    <xf numFmtId="0" fontId="5" fillId="0" borderId="0"/>
    <xf numFmtId="0" fontId="22" fillId="0" borderId="0"/>
    <xf numFmtId="0" fontId="4" fillId="0" borderId="0"/>
    <xf numFmtId="0" fontId="4" fillId="0" borderId="0"/>
    <xf numFmtId="9" fontId="8" fillId="0" borderId="0" applyFont="0" applyFill="0" applyBorder="0" applyAlignment="0" applyProtection="0"/>
    <xf numFmtId="9" fontId="8" fillId="0" borderId="0" applyFont="0" applyFill="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38" fillId="33" borderId="0" applyNumberFormat="0" applyBorder="0" applyAlignment="0" applyProtection="0"/>
    <xf numFmtId="0" fontId="27" fillId="3" borderId="0" applyNumberFormat="0" applyBorder="0" applyAlignment="0" applyProtection="0"/>
    <xf numFmtId="0" fontId="32" fillId="7" borderId="19" applyNumberFormat="0" applyAlignment="0" applyProtection="0"/>
    <xf numFmtId="0" fontId="34" fillId="8" borderId="22" applyNumberFormat="0" applyAlignment="0" applyProtection="0"/>
    <xf numFmtId="0" fontId="33" fillId="0" borderId="21" applyNumberFormat="0" applyFill="0" applyAlignment="0" applyProtection="0"/>
    <xf numFmtId="0" fontId="26" fillId="0" borderId="0" applyNumberFormat="0" applyFill="0" applyBorder="0" applyAlignment="0" applyProtection="0"/>
    <xf numFmtId="0" fontId="38" fillId="10" borderId="0" applyNumberFormat="0" applyBorder="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0" fillId="6" borderId="19" applyNumberFormat="0" applyAlignment="0" applyProtection="0"/>
    <xf numFmtId="166" fontId="39" fillId="0" borderId="0" applyFont="0" applyFill="0" applyBorder="0" applyAlignment="0" applyProtection="0"/>
    <xf numFmtId="0" fontId="8" fillId="0" borderId="0"/>
    <xf numFmtId="0" fontId="28" fillId="4" borderId="0" applyNumberFormat="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7"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5" fillId="0" borderId="0" applyFont="0" applyFill="0" applyBorder="0" applyAlignment="0" applyProtection="0"/>
    <xf numFmtId="44" fontId="40" fillId="0" borderId="0" applyFont="0" applyFill="0" applyBorder="0" applyAlignment="0" applyProtection="0"/>
    <xf numFmtId="0" fontId="29" fillId="5" borderId="0" applyNumberFormat="0" applyBorder="0" applyAlignment="0" applyProtection="0"/>
    <xf numFmtId="0" fontId="5" fillId="0" borderId="0"/>
    <xf numFmtId="0" fontId="5"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8"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41"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40" fillId="0" borderId="0"/>
    <xf numFmtId="0" fontId="5" fillId="0" borderId="0"/>
    <xf numFmtId="0" fontId="42" fillId="0" borderId="0"/>
    <xf numFmtId="0" fontId="3" fillId="9" borderId="23" applyNumberFormat="0" applyFont="0" applyAlignment="0" applyProtection="0"/>
    <xf numFmtId="0" fontId="8" fillId="34" borderId="23" applyNumberFormat="0" applyFont="0" applyAlignment="0" applyProtection="0"/>
    <xf numFmtId="0" fontId="31" fillId="7" borderId="20"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4" fillId="0" borderId="16" applyNumberFormat="0" applyFill="0" applyAlignment="0" applyProtection="0"/>
    <xf numFmtId="0" fontId="25" fillId="0" borderId="17" applyNumberFormat="0" applyFill="0" applyAlignment="0" applyProtection="0"/>
    <xf numFmtId="0" fontId="26" fillId="0" borderId="18" applyNumberFormat="0" applyFill="0" applyAlignment="0" applyProtection="0"/>
    <xf numFmtId="0" fontId="23" fillId="0" borderId="0" applyNumberFormat="0" applyFill="0" applyBorder="0" applyAlignment="0" applyProtection="0"/>
    <xf numFmtId="0" fontId="37" fillId="0" borderId="24" applyNumberFormat="0" applyFill="0" applyAlignment="0" applyProtection="0"/>
    <xf numFmtId="0" fontId="2" fillId="0" borderId="0"/>
    <xf numFmtId="0" fontId="4" fillId="0" borderId="0"/>
    <xf numFmtId="0" fontId="39" fillId="0" borderId="0"/>
    <xf numFmtId="43" fontId="2" fillId="0" borderId="0" applyFont="0" applyFill="0" applyBorder="0" applyAlignment="0" applyProtection="0"/>
    <xf numFmtId="0" fontId="4" fillId="0" borderId="0"/>
    <xf numFmtId="0" fontId="1" fillId="0" borderId="0"/>
    <xf numFmtId="0" fontId="4" fillId="0" borderId="0"/>
  </cellStyleXfs>
  <cellXfs count="611">
    <xf numFmtId="0" fontId="0" fillId="0" borderId="0" xfId="0"/>
    <xf numFmtId="0" fontId="9" fillId="0" borderId="0" xfId="0" applyFont="1"/>
    <xf numFmtId="0" fontId="15" fillId="0" borderId="0" xfId="0" applyFont="1" applyAlignment="1">
      <alignment horizontal="justify"/>
    </xf>
    <xf numFmtId="0" fontId="15" fillId="0" borderId="0" xfId="0" applyFont="1"/>
    <xf numFmtId="0" fontId="14" fillId="0" borderId="3" xfId="0" applyFont="1" applyBorder="1" applyAlignment="1">
      <alignment horizontal="center" vertical="top"/>
    </xf>
    <xf numFmtId="0" fontId="14" fillId="0" borderId="4" xfId="0" applyFont="1" applyBorder="1" applyAlignment="1">
      <alignment horizontal="center" vertical="center" wrapText="1"/>
    </xf>
    <xf numFmtId="0" fontId="12" fillId="0" borderId="0" xfId="0" applyFont="1" applyAlignment="1">
      <alignment horizontal="left" vertical="top"/>
    </xf>
    <xf numFmtId="0" fontId="12" fillId="0" borderId="0" xfId="0" applyFont="1" applyAlignment="1">
      <alignment vertical="top"/>
    </xf>
    <xf numFmtId="0" fontId="12" fillId="0" borderId="0" xfId="0" applyFont="1" applyAlignment="1">
      <alignment horizontal="center" vertical="top"/>
    </xf>
    <xf numFmtId="0" fontId="13" fillId="0" borderId="0" xfId="0" applyFont="1" applyAlignment="1">
      <alignment horizontal="left" vertical="top" indent="9"/>
    </xf>
    <xf numFmtId="0" fontId="13" fillId="0" borderId="0" xfId="0" applyFont="1" applyAlignment="1">
      <alignment vertical="top"/>
    </xf>
    <xf numFmtId="0" fontId="13" fillId="0" borderId="0" xfId="0" applyFont="1" applyAlignment="1">
      <alignment horizontal="center" vertical="top"/>
    </xf>
    <xf numFmtId="0" fontId="10" fillId="0" borderId="0" xfId="0" applyFont="1" applyFill="1" applyBorder="1" applyAlignment="1">
      <alignment horizontal="center" vertical="center" wrapText="1"/>
    </xf>
    <xf numFmtId="0" fontId="9" fillId="0" borderId="0" xfId="0" applyFont="1" applyFill="1"/>
    <xf numFmtId="0" fontId="11" fillId="0" borderId="0" xfId="0" applyFont="1"/>
    <xf numFmtId="0" fontId="14" fillId="0" borderId="1" xfId="0" quotePrefix="1" applyFont="1" applyBorder="1" applyAlignment="1">
      <alignment horizontal="center"/>
    </xf>
    <xf numFmtId="0" fontId="12" fillId="0" borderId="0" xfId="0" applyFont="1"/>
    <xf numFmtId="0" fontId="14" fillId="0" borderId="0" xfId="0" applyFont="1"/>
    <xf numFmtId="0" fontId="9" fillId="0" borderId="0" xfId="12" applyFont="1" applyAlignment="1">
      <alignment wrapText="1"/>
    </xf>
    <xf numFmtId="0" fontId="9" fillId="0" borderId="0" xfId="12" applyFont="1"/>
    <xf numFmtId="0" fontId="9" fillId="0" borderId="0" xfId="13" applyFont="1" applyAlignment="1">
      <alignment wrapText="1"/>
    </xf>
    <xf numFmtId="0" fontId="9" fillId="0" borderId="0" xfId="13" applyFont="1"/>
    <xf numFmtId="0" fontId="12" fillId="0" borderId="0" xfId="12" applyFont="1" applyAlignment="1">
      <alignment horizontal="center" vertical="center" wrapText="1"/>
    </xf>
    <xf numFmtId="0" fontId="9" fillId="0" borderId="0" xfId="7" applyFont="1"/>
    <xf numFmtId="0" fontId="16" fillId="0" borderId="0" xfId="7" applyFont="1"/>
    <xf numFmtId="0" fontId="14" fillId="0" borderId="5" xfId="7" applyFont="1" applyBorder="1" applyAlignment="1">
      <alignment vertical="center" wrapText="1"/>
    </xf>
    <xf numFmtId="0" fontId="14" fillId="0" borderId="5" xfId="7" applyFont="1" applyBorder="1" applyAlignment="1">
      <alignment horizontal="center" vertical="center" wrapText="1"/>
    </xf>
    <xf numFmtId="0" fontId="14" fillId="0" borderId="4" xfId="7" applyFont="1" applyBorder="1" applyAlignment="1">
      <alignment horizontal="center" vertical="center" wrapText="1"/>
    </xf>
    <xf numFmtId="43" fontId="14" fillId="0" borderId="5" xfId="5" applyFont="1" applyBorder="1" applyAlignment="1">
      <alignment horizontal="center" vertical="center" wrapText="1"/>
    </xf>
    <xf numFmtId="43" fontId="14" fillId="0" borderId="4" xfId="5" applyFont="1" applyBorder="1" applyAlignment="1">
      <alignment horizontal="center" vertical="center" wrapText="1"/>
    </xf>
    <xf numFmtId="43" fontId="14" fillId="0" borderId="5" xfId="5" applyFont="1" applyBorder="1" applyAlignment="1">
      <alignment horizontal="justify" vertical="center" wrapText="1"/>
    </xf>
    <xf numFmtId="0" fontId="16" fillId="0" borderId="0" xfId="0" applyFont="1"/>
    <xf numFmtId="0" fontId="9" fillId="0" borderId="0" xfId="8" applyFont="1"/>
    <xf numFmtId="0" fontId="14" fillId="0" borderId="0" xfId="8" applyFont="1"/>
    <xf numFmtId="0" fontId="13" fillId="0" borderId="0" xfId="8" applyFont="1" applyAlignment="1">
      <alignment horizontal="left" vertical="top"/>
    </xf>
    <xf numFmtId="0" fontId="12" fillId="0" borderId="0" xfId="8" applyFont="1" applyAlignment="1">
      <alignment horizontal="left" vertical="top"/>
    </xf>
    <xf numFmtId="0" fontId="12" fillId="0" borderId="0" xfId="8" applyFont="1" applyAlignment="1">
      <alignment horizontal="center" vertical="top"/>
    </xf>
    <xf numFmtId="0" fontId="13" fillId="0" borderId="0" xfId="8" applyFont="1" applyAlignment="1">
      <alignment horizontal="left" vertical="top" indent="9"/>
    </xf>
    <xf numFmtId="0" fontId="13" fillId="0" borderId="0" xfId="8" applyFont="1" applyAlignment="1">
      <alignment horizontal="center" vertical="top"/>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quotePrefix="1" applyFont="1" applyBorder="1" applyAlignment="1">
      <alignment horizontal="center" vertical="center"/>
    </xf>
    <xf numFmtId="0" fontId="14" fillId="0" borderId="7" xfId="0" applyFont="1" applyBorder="1" applyAlignment="1">
      <alignment horizontal="center"/>
    </xf>
    <xf numFmtId="2" fontId="16" fillId="0" borderId="7" xfId="0" applyNumberFormat="1" applyFont="1" applyBorder="1"/>
    <xf numFmtId="0" fontId="16" fillId="0" borderId="7" xfId="0" applyFont="1" applyBorder="1"/>
    <xf numFmtId="0" fontId="14" fillId="0" borderId="2" xfId="0" quotePrefix="1" applyFont="1" applyBorder="1" applyAlignment="1">
      <alignment horizontal="center"/>
    </xf>
    <xf numFmtId="0" fontId="16" fillId="0" borderId="9" xfId="0" applyFont="1" applyBorder="1"/>
    <xf numFmtId="0" fontId="16" fillId="0" borderId="0" xfId="0" applyFont="1" applyAlignment="1">
      <alignment vertical="center"/>
    </xf>
    <xf numFmtId="43" fontId="16" fillId="0" borderId="1" xfId="0" applyNumberFormat="1" applyFont="1" applyBorder="1" applyAlignment="1">
      <alignment vertical="center"/>
    </xf>
    <xf numFmtId="0" fontId="16" fillId="0" borderId="1" xfId="0" applyFont="1" applyBorder="1" applyAlignment="1">
      <alignment vertical="center"/>
    </xf>
    <xf numFmtId="0" fontId="16" fillId="0" borderId="3" xfId="0" applyFont="1" applyBorder="1" applyAlignment="1">
      <alignment vertical="center"/>
    </xf>
    <xf numFmtId="0" fontId="14" fillId="0" borderId="1" xfId="0" applyFont="1" applyBorder="1" applyAlignment="1">
      <alignment horizontal="justify" vertical="center"/>
    </xf>
    <xf numFmtId="0" fontId="16" fillId="0" borderId="1" xfId="0" applyFont="1" applyBorder="1" applyAlignment="1">
      <alignment horizontal="justify" vertical="center"/>
    </xf>
    <xf numFmtId="2" fontId="16" fillId="0" borderId="1" xfId="0" applyNumberFormat="1" applyFont="1" applyBorder="1" applyAlignment="1">
      <alignment horizontal="justify" vertical="center"/>
    </xf>
    <xf numFmtId="0" fontId="16" fillId="0" borderId="10" xfId="0" applyFont="1" applyBorder="1" applyAlignment="1">
      <alignment horizontal="justify" vertical="center" wrapText="1"/>
    </xf>
    <xf numFmtId="0" fontId="14" fillId="0" borderId="2" xfId="0" applyFont="1" applyBorder="1" applyAlignment="1">
      <alignment horizontal="justify" vertical="center"/>
    </xf>
    <xf numFmtId="0" fontId="16" fillId="0" borderId="2" xfId="0" applyFont="1" applyBorder="1" applyAlignment="1">
      <alignment horizontal="justify" vertical="center"/>
    </xf>
    <xf numFmtId="0" fontId="16" fillId="0" borderId="9" xfId="0" applyFont="1" applyBorder="1" applyAlignment="1">
      <alignment horizontal="justify" vertical="center"/>
    </xf>
    <xf numFmtId="0" fontId="14" fillId="0" borderId="3" xfId="0" applyFont="1" applyBorder="1" applyAlignment="1">
      <alignment horizontal="justify" vertical="center"/>
    </xf>
    <xf numFmtId="0" fontId="16" fillId="0" borderId="3" xfId="0" applyFont="1" applyBorder="1" applyAlignment="1">
      <alignment horizontal="justify" vertical="center"/>
    </xf>
    <xf numFmtId="0" fontId="16" fillId="0" borderId="11" xfId="0" applyFont="1" applyBorder="1" applyAlignment="1">
      <alignment horizontal="justify" vertical="center"/>
    </xf>
    <xf numFmtId="0" fontId="14" fillId="0" borderId="12" xfId="0" applyFont="1" applyBorder="1" applyAlignment="1">
      <alignment horizontal="justify" vertical="center" wrapText="1"/>
    </xf>
    <xf numFmtId="0" fontId="16" fillId="0" borderId="4" xfId="0" applyFont="1" applyBorder="1" applyAlignment="1">
      <alignment horizontal="justify" vertical="center"/>
    </xf>
    <xf numFmtId="0" fontId="16" fillId="0" borderId="12" xfId="0" applyFont="1" applyBorder="1" applyAlignment="1">
      <alignment horizontal="justify" vertical="center"/>
    </xf>
    <xf numFmtId="0" fontId="14" fillId="0" borderId="3" xfId="0" applyFont="1" applyBorder="1" applyAlignment="1">
      <alignment horizontal="center" vertical="center"/>
    </xf>
    <xf numFmtId="0" fontId="16" fillId="0" borderId="11" xfId="0" applyFont="1" applyBorder="1" applyAlignment="1">
      <alignment vertical="center"/>
    </xf>
    <xf numFmtId="0" fontId="14" fillId="0" borderId="4" xfId="0" applyFont="1" applyBorder="1" applyAlignment="1">
      <alignment horizontal="justify" vertical="center"/>
    </xf>
    <xf numFmtId="0" fontId="14" fillId="0" borderId="0" xfId="0" quotePrefix="1" applyFont="1" applyBorder="1" applyAlignment="1">
      <alignment horizont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6" fillId="0" borderId="0" xfId="0" applyFont="1" applyBorder="1" applyAlignment="1">
      <alignment horizontal="justify" vertical="center" wrapText="1"/>
    </xf>
    <xf numFmtId="0" fontId="16" fillId="0" borderId="13" xfId="0" applyFont="1" applyBorder="1" applyAlignment="1">
      <alignment horizontal="justify" vertical="center"/>
    </xf>
    <xf numFmtId="0" fontId="16" fillId="0" borderId="6" xfId="0" applyFont="1" applyBorder="1" applyAlignment="1">
      <alignment horizontal="justify" vertical="center"/>
    </xf>
    <xf numFmtId="0" fontId="16" fillId="0" borderId="0" xfId="0" applyFont="1" applyBorder="1" applyAlignment="1">
      <alignment horizontal="justify" vertical="center"/>
    </xf>
    <xf numFmtId="0" fontId="16" fillId="0" borderId="7" xfId="0" applyFont="1" applyBorder="1" applyAlignment="1">
      <alignment horizontal="justify" vertical="center"/>
    </xf>
    <xf numFmtId="0" fontId="14" fillId="0" borderId="0" xfId="0" quotePrefix="1" applyFont="1" applyBorder="1" applyAlignment="1">
      <alignment horizontal="center" vertical="center"/>
    </xf>
    <xf numFmtId="0" fontId="16" fillId="0" borderId="0" xfId="0" applyFont="1" applyAlignment="1">
      <alignment horizontal="justify" vertical="center"/>
    </xf>
    <xf numFmtId="0" fontId="19" fillId="0" borderId="0" xfId="8" applyFont="1" applyFill="1" applyAlignment="1">
      <alignment horizontal="left" vertical="top"/>
    </xf>
    <xf numFmtId="0" fontId="9" fillId="0" borderId="0" xfId="0" applyFont="1" applyBorder="1"/>
    <xf numFmtId="0" fontId="12" fillId="0" borderId="0" xfId="0" applyFont="1" applyBorder="1" applyAlignment="1">
      <alignment vertical="center"/>
    </xf>
    <xf numFmtId="0" fontId="10" fillId="0" borderId="0" xfId="0" applyFont="1" applyAlignment="1">
      <alignment vertical="center"/>
    </xf>
    <xf numFmtId="0" fontId="14" fillId="0" borderId="2" xfId="8" applyFont="1" applyBorder="1" applyAlignment="1">
      <alignment horizontal="center" vertical="center"/>
    </xf>
    <xf numFmtId="0" fontId="14" fillId="0" borderId="1" xfId="8" applyFont="1" applyBorder="1" applyAlignment="1">
      <alignment horizontal="center" vertical="center"/>
    </xf>
    <xf numFmtId="0" fontId="14" fillId="0" borderId="1" xfId="8" quotePrefix="1" applyFont="1" applyBorder="1" applyAlignment="1">
      <alignment horizontal="center" vertical="center"/>
    </xf>
    <xf numFmtId="0" fontId="16" fillId="0" borderId="0" xfId="8" applyFont="1" applyAlignment="1">
      <alignment vertical="center"/>
    </xf>
    <xf numFmtId="0" fontId="16" fillId="0" borderId="3" xfId="8" applyFont="1" applyBorder="1" applyAlignment="1">
      <alignment vertical="center"/>
    </xf>
    <xf numFmtId="165" fontId="16" fillId="0" borderId="3" xfId="2" applyNumberFormat="1" applyFont="1" applyBorder="1" applyAlignment="1">
      <alignment vertical="center"/>
    </xf>
    <xf numFmtId="43" fontId="16" fillId="0" borderId="3" xfId="2" applyFont="1" applyBorder="1" applyAlignment="1">
      <alignment vertical="center"/>
    </xf>
    <xf numFmtId="164" fontId="16" fillId="0" borderId="3" xfId="2" applyNumberFormat="1" applyFont="1" applyBorder="1" applyAlignment="1">
      <alignment vertical="center"/>
    </xf>
    <xf numFmtId="0" fontId="14" fillId="0" borderId="8" xfId="0" applyFont="1" applyBorder="1" applyAlignment="1">
      <alignment horizontal="justify" vertical="center"/>
    </xf>
    <xf numFmtId="0" fontId="14" fillId="0" borderId="4" xfId="0" applyFont="1" applyBorder="1" applyAlignment="1">
      <alignment horizontal="center" vertical="center"/>
    </xf>
    <xf numFmtId="0" fontId="20" fillId="0" borderId="0" xfId="0" applyFont="1" applyAlignment="1">
      <alignment vertical="center"/>
    </xf>
    <xf numFmtId="0" fontId="21" fillId="0" borderId="6" xfId="0" applyFont="1" applyBorder="1"/>
    <xf numFmtId="0" fontId="10" fillId="0" borderId="0" xfId="0" applyFont="1" applyAlignment="1">
      <alignment horizontal="left" vertical="center"/>
    </xf>
    <xf numFmtId="0" fontId="21" fillId="0" borderId="0" xfId="0" applyFont="1" applyBorder="1"/>
    <xf numFmtId="0" fontId="21" fillId="0" borderId="0" xfId="0" applyFont="1"/>
    <xf numFmtId="0" fontId="9" fillId="0" borderId="0" xfId="8" applyFont="1" applyBorder="1"/>
    <xf numFmtId="0" fontId="14" fillId="0" borderId="4" xfId="12" applyFont="1" applyBorder="1" applyAlignment="1">
      <alignment horizontal="justify" vertical="center" wrapText="1"/>
    </xf>
    <xf numFmtId="0" fontId="16" fillId="0" borderId="4" xfId="12" applyFont="1" applyBorder="1" applyAlignment="1">
      <alignment horizontal="justify"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2" borderId="2" xfId="0" applyFont="1" applyFill="1" applyBorder="1" applyAlignment="1">
      <alignment horizontal="centerContinuous" vertical="center"/>
    </xf>
    <xf numFmtId="0" fontId="14" fillId="2" borderId="4" xfId="0" applyFont="1" applyFill="1" applyBorder="1" applyAlignment="1">
      <alignment horizontal="center" wrapText="1"/>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Continuous" vertical="center" wrapText="1"/>
    </xf>
    <xf numFmtId="0" fontId="14" fillId="2" borderId="12" xfId="0" applyFont="1" applyFill="1" applyBorder="1" applyAlignment="1">
      <alignment horizontal="centerContinuous" vertical="center" wrapText="1"/>
    </xf>
    <xf numFmtId="0" fontId="14" fillId="2" borderId="5" xfId="0" applyFont="1" applyFill="1" applyBorder="1" applyAlignment="1">
      <alignment horizontal="centerContinuous" vertical="center" wrapText="1"/>
    </xf>
    <xf numFmtId="0" fontId="14" fillId="2" borderId="2" xfId="0" applyFont="1" applyFill="1" applyBorder="1" applyAlignment="1">
      <alignment horizontal="justify" vertical="center" wrapText="1"/>
    </xf>
    <xf numFmtId="0" fontId="14" fillId="2" borderId="3" xfId="0"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12" applyFont="1" applyFill="1" applyBorder="1" applyAlignment="1">
      <alignment horizontal="center" vertical="center" wrapText="1"/>
    </xf>
    <xf numFmtId="0" fontId="14" fillId="2" borderId="7" xfId="12" applyFont="1" applyFill="1" applyBorder="1" applyAlignment="1">
      <alignment horizontal="center" vertical="center" wrapText="1"/>
    </xf>
    <xf numFmtId="0" fontId="9" fillId="0" borderId="0" xfId="0" applyFont="1" applyAlignment="1">
      <alignment horizontal="center"/>
    </xf>
    <xf numFmtId="49" fontId="12" fillId="2" borderId="4" xfId="0" applyNumberFormat="1" applyFont="1" applyFill="1" applyBorder="1" applyAlignment="1">
      <alignment horizontal="center" vertical="top" wrapText="1"/>
    </xf>
    <xf numFmtId="0" fontId="10" fillId="0" borderId="7" xfId="0" applyFont="1" applyFill="1" applyBorder="1" applyAlignment="1">
      <alignment horizontal="center" vertical="center" wrapText="1"/>
    </xf>
    <xf numFmtId="49" fontId="12" fillId="2" borderId="5" xfId="0" applyNumberFormat="1" applyFont="1" applyFill="1" applyBorder="1" applyAlignment="1">
      <alignment horizontal="center" vertical="top" wrapText="1"/>
    </xf>
    <xf numFmtId="0" fontId="44" fillId="0" borderId="0" xfId="107" applyFont="1" applyBorder="1" applyAlignment="1">
      <alignment vertical="center"/>
    </xf>
    <xf numFmtId="0" fontId="16" fillId="0" borderId="0" xfId="107" applyFont="1" applyBorder="1" applyAlignment="1">
      <alignment vertical="center"/>
    </xf>
    <xf numFmtId="49" fontId="14" fillId="0" borderId="0" xfId="107" applyNumberFormat="1" applyFont="1" applyFill="1" applyBorder="1" applyAlignment="1">
      <alignment horizontal="center" vertical="center"/>
    </xf>
    <xf numFmtId="0" fontId="14" fillId="0" borderId="0" xfId="107" applyFont="1" applyBorder="1" applyAlignment="1">
      <alignment vertical="center"/>
    </xf>
    <xf numFmtId="0" fontId="13" fillId="2" borderId="0" xfId="107" applyFont="1" applyFill="1" applyBorder="1" applyAlignment="1">
      <alignment horizontal="centerContinuous"/>
    </xf>
    <xf numFmtId="0" fontId="13" fillId="2" borderId="0" xfId="107" applyFont="1" applyFill="1" applyBorder="1" applyAlignment="1">
      <alignment horizontal="centerContinuous" vertical="center"/>
    </xf>
    <xf numFmtId="0" fontId="13" fillId="2" borderId="0" xfId="107" applyFont="1" applyFill="1" applyBorder="1" applyAlignment="1">
      <alignment horizontal="center" vertical="center"/>
    </xf>
    <xf numFmtId="0" fontId="45" fillId="0" borderId="0" xfId="106" applyFont="1" applyFill="1" applyBorder="1" applyAlignment="1" applyProtection="1">
      <alignment horizontal="left" vertical="center"/>
      <protection locked="0"/>
    </xf>
    <xf numFmtId="0" fontId="14" fillId="35" borderId="0" xfId="108" applyFont="1" applyFill="1" applyBorder="1" applyAlignment="1">
      <alignment vertical="center"/>
    </xf>
    <xf numFmtId="0" fontId="13" fillId="0" borderId="0" xfId="107" applyFont="1" applyBorder="1" applyAlignment="1">
      <alignment horizontal="centerContinuous" vertical="center"/>
    </xf>
    <xf numFmtId="43" fontId="46" fillId="0" borderId="0" xfId="109" applyFont="1" applyBorder="1" applyAlignment="1">
      <alignment horizontal="center" vertical="center"/>
    </xf>
    <xf numFmtId="43" fontId="47" fillId="0" borderId="0" xfId="109" applyFont="1" applyBorder="1" applyAlignment="1">
      <alignment horizontal="center" vertical="center"/>
    </xf>
    <xf numFmtId="43" fontId="16" fillId="0" borderId="0" xfId="109" applyFont="1" applyBorder="1" applyAlignment="1">
      <alignment horizontal="center" vertical="center"/>
    </xf>
    <xf numFmtId="43" fontId="14" fillId="0" borderId="0" xfId="109" applyFont="1" applyBorder="1" applyAlignment="1">
      <alignment horizontal="center" vertical="center"/>
    </xf>
    <xf numFmtId="0" fontId="12" fillId="0" borderId="28" xfId="107" applyFont="1" applyBorder="1" applyAlignment="1">
      <alignment horizontal="centerContinuous" vertical="center"/>
    </xf>
    <xf numFmtId="0" fontId="13" fillId="0" borderId="29" xfId="107" applyFont="1" applyBorder="1" applyAlignment="1">
      <alignment horizontal="centerContinuous" vertical="center"/>
    </xf>
    <xf numFmtId="0" fontId="44" fillId="0" borderId="28" xfId="107" applyFont="1" applyBorder="1" applyAlignment="1">
      <alignment vertical="center"/>
    </xf>
    <xf numFmtId="49" fontId="14" fillId="0" borderId="29" xfId="107" applyNumberFormat="1" applyFont="1" applyFill="1" applyBorder="1" applyAlignment="1">
      <alignment horizontal="center" vertical="center"/>
    </xf>
    <xf numFmtId="0" fontId="14" fillId="0" borderId="28" xfId="107" applyFont="1" applyBorder="1" applyAlignment="1">
      <alignment vertical="center"/>
    </xf>
    <xf numFmtId="0" fontId="43" fillId="0" borderId="28" xfId="106" applyFont="1" applyFill="1" applyBorder="1" applyAlignment="1" applyProtection="1">
      <alignment horizontal="left" vertical="center" indent="1"/>
      <protection locked="0"/>
    </xf>
    <xf numFmtId="0" fontId="16" fillId="0" borderId="28" xfId="107" applyFont="1" applyBorder="1" applyAlignment="1">
      <alignment horizontal="left" vertical="center" indent="2"/>
    </xf>
    <xf numFmtId="0" fontId="43" fillId="0" borderId="28" xfId="106" applyFont="1" applyFill="1" applyBorder="1" applyAlignment="1" applyProtection="1">
      <alignment horizontal="left" vertical="center" wrapText="1" indent="1"/>
      <protection locked="0"/>
    </xf>
    <xf numFmtId="0" fontId="16" fillId="35" borderId="30" xfId="108" applyFont="1" applyFill="1" applyBorder="1" applyAlignment="1">
      <alignment vertical="center"/>
    </xf>
    <xf numFmtId="0" fontId="16" fillId="35" borderId="31" xfId="108" applyFont="1" applyFill="1" applyBorder="1" applyAlignment="1">
      <alignment vertical="center"/>
    </xf>
    <xf numFmtId="43" fontId="16" fillId="0" borderId="31" xfId="109" applyFont="1" applyBorder="1" applyAlignment="1">
      <alignment horizontal="center" vertical="center"/>
    </xf>
    <xf numFmtId="43" fontId="16" fillId="0" borderId="32" xfId="109" applyFont="1" applyBorder="1" applyAlignment="1">
      <alignment horizontal="center" vertical="center"/>
    </xf>
    <xf numFmtId="169" fontId="46" fillId="0" borderId="0" xfId="109" applyNumberFormat="1" applyFont="1" applyBorder="1" applyAlignment="1">
      <alignment horizontal="center" vertical="center"/>
    </xf>
    <xf numFmtId="169" fontId="47" fillId="0" borderId="0" xfId="109" applyNumberFormat="1" applyFont="1" applyBorder="1" applyAlignment="1">
      <alignment horizontal="center" vertical="center"/>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2" fillId="2" borderId="4"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4" fillId="0" borderId="5" xfId="7" applyFont="1" applyBorder="1" applyAlignment="1">
      <alignment horizontal="justify" vertical="center" wrapText="1"/>
    </xf>
    <xf numFmtId="0" fontId="11" fillId="0" borderId="0" xfId="0" applyFont="1" applyBorder="1" applyAlignment="1">
      <alignment vertical="center"/>
    </xf>
    <xf numFmtId="0" fontId="48" fillId="0" borderId="33" xfId="0" applyFont="1" applyFill="1" applyBorder="1" applyAlignment="1">
      <alignment horizontal="center" vertical="top" wrapText="1"/>
    </xf>
    <xf numFmtId="0" fontId="48" fillId="0" borderId="33" xfId="0" quotePrefix="1" applyFont="1" applyFill="1" applyBorder="1" applyAlignment="1">
      <alignment horizontal="center" vertical="top"/>
    </xf>
    <xf numFmtId="0" fontId="49" fillId="0" borderId="33" xfId="0" applyFont="1" applyFill="1" applyBorder="1" applyAlignment="1">
      <alignment vertical="top"/>
    </xf>
    <xf numFmtId="0" fontId="48" fillId="0" borderId="33" xfId="0" applyFont="1" applyFill="1" applyBorder="1" applyAlignment="1">
      <alignment vertical="top" wrapText="1"/>
    </xf>
    <xf numFmtId="0" fontId="50" fillId="0" borderId="33" xfId="0" applyFont="1" applyFill="1" applyBorder="1" applyAlignment="1">
      <alignment horizontal="center" vertical="top" wrapText="1"/>
    </xf>
    <xf numFmtId="0" fontId="48" fillId="0" borderId="33" xfId="0" applyFont="1" applyFill="1" applyBorder="1" applyAlignment="1">
      <alignment horizontal="center" vertical="top"/>
    </xf>
    <xf numFmtId="0" fontId="49" fillId="0" borderId="33" xfId="0" applyFont="1" applyFill="1" applyBorder="1" applyAlignment="1">
      <alignment horizontal="center" vertical="top"/>
    </xf>
    <xf numFmtId="0" fontId="49" fillId="0" borderId="33" xfId="0" quotePrefix="1" applyFont="1" applyFill="1" applyBorder="1" applyAlignment="1">
      <alignment horizontal="center" vertical="top"/>
    </xf>
    <xf numFmtId="0" fontId="49" fillId="0" borderId="33" xfId="0" applyFont="1" applyFill="1" applyBorder="1" applyAlignment="1">
      <alignment vertical="top" wrapText="1"/>
    </xf>
    <xf numFmtId="0" fontId="51" fillId="0" borderId="33" xfId="0" applyFont="1" applyFill="1" applyBorder="1" applyAlignment="1">
      <alignment horizontal="center" vertical="top" wrapText="1"/>
    </xf>
    <xf numFmtId="0" fontId="49" fillId="0" borderId="33" xfId="0" quotePrefix="1" applyFont="1" applyFill="1" applyBorder="1" applyAlignment="1">
      <alignment vertical="top" wrapText="1"/>
    </xf>
    <xf numFmtId="0" fontId="12" fillId="0" borderId="33" xfId="0" applyFont="1" applyBorder="1" applyAlignment="1">
      <alignment horizontal="center" vertical="top" wrapText="1"/>
    </xf>
    <xf numFmtId="0" fontId="13" fillId="0" borderId="33" xfId="0" applyFont="1" applyBorder="1" applyAlignment="1">
      <alignment horizontal="center" vertical="top" wrapText="1"/>
    </xf>
    <xf numFmtId="0" fontId="13" fillId="0" borderId="33" xfId="0" applyFont="1" applyBorder="1" applyAlignment="1">
      <alignment horizontal="justify" vertical="top" wrapText="1"/>
    </xf>
    <xf numFmtId="0" fontId="48" fillId="0" borderId="33" xfId="110" applyFont="1" applyFill="1" applyBorder="1" applyAlignment="1">
      <alignment horizontal="left" vertical="top" wrapText="1"/>
    </xf>
    <xf numFmtId="0" fontId="49" fillId="0" borderId="33" xfId="0" applyFont="1" applyFill="1" applyBorder="1" applyAlignment="1">
      <alignment horizontal="left" vertical="top"/>
    </xf>
    <xf numFmtId="170" fontId="12" fillId="0" borderId="33" xfId="0" quotePrefix="1" applyNumberFormat="1" applyFont="1" applyBorder="1" applyAlignment="1">
      <alignment horizontal="center" vertical="top"/>
    </xf>
    <xf numFmtId="3" fontId="12" fillId="0" borderId="33" xfId="0" quotePrefix="1" applyNumberFormat="1" applyFont="1" applyBorder="1" applyAlignment="1">
      <alignment horizontal="center" vertical="top"/>
    </xf>
    <xf numFmtId="3" fontId="13" fillId="0" borderId="33" xfId="0" applyNumberFormat="1" applyFont="1" applyBorder="1" applyAlignment="1">
      <alignment horizontal="center" vertical="top" wrapText="1"/>
    </xf>
    <xf numFmtId="0" fontId="14" fillId="0" borderId="35" xfId="0" applyFont="1" applyBorder="1" applyAlignment="1">
      <alignment horizontal="center" vertical="center"/>
    </xf>
    <xf numFmtId="0" fontId="14" fillId="0" borderId="35" xfId="0" quotePrefix="1" applyFont="1" applyBorder="1" applyAlignment="1">
      <alignment horizontal="center" vertical="center"/>
    </xf>
    <xf numFmtId="165" fontId="16" fillId="0" borderId="33" xfId="1" applyNumberFormat="1" applyFont="1" applyBorder="1" applyAlignment="1">
      <alignment vertical="center"/>
    </xf>
    <xf numFmtId="43" fontId="16" fillId="0" borderId="33" xfId="1" applyFont="1" applyBorder="1" applyAlignment="1">
      <alignment vertical="center"/>
    </xf>
    <xf numFmtId="0" fontId="16" fillId="0" borderId="33" xfId="0" applyFont="1" applyBorder="1" applyAlignment="1">
      <alignment vertical="center"/>
    </xf>
    <xf numFmtId="164" fontId="16" fillId="0" borderId="33" xfId="1" applyNumberFormat="1" applyFont="1" applyBorder="1" applyAlignment="1">
      <alignment vertical="center"/>
    </xf>
    <xf numFmtId="171" fontId="16" fillId="0" borderId="33" xfId="1" applyNumberFormat="1" applyFont="1" applyBorder="1" applyAlignment="1">
      <alignment vertical="center"/>
    </xf>
    <xf numFmtId="43" fontId="16" fillId="0" borderId="33" xfId="1" applyFont="1" applyBorder="1" applyAlignment="1">
      <alignment horizontal="center" vertical="center"/>
    </xf>
    <xf numFmtId="3" fontId="16" fillId="0" borderId="33" xfId="1" applyNumberFormat="1" applyFont="1" applyBorder="1" applyAlignment="1">
      <alignment horizontal="center" vertical="center"/>
    </xf>
    <xf numFmtId="0" fontId="16" fillId="0" borderId="33" xfId="0" applyFont="1" applyBorder="1"/>
    <xf numFmtId="0" fontId="14" fillId="0" borderId="33" xfId="0" applyFont="1" applyBorder="1" applyAlignment="1">
      <alignment horizontal="center" vertical="center"/>
    </xf>
    <xf numFmtId="0" fontId="16" fillId="0" borderId="34" xfId="0" applyFont="1" applyBorder="1"/>
    <xf numFmtId="0" fontId="16" fillId="0" borderId="34" xfId="0" applyFont="1" applyBorder="1" applyAlignment="1">
      <alignment vertical="center"/>
    </xf>
    <xf numFmtId="165" fontId="16" fillId="0" borderId="34" xfId="1" applyNumberFormat="1" applyFont="1" applyBorder="1" applyAlignment="1">
      <alignment vertical="center"/>
    </xf>
    <xf numFmtId="43" fontId="16" fillId="0" borderId="34" xfId="1" applyFont="1" applyBorder="1" applyAlignment="1">
      <alignment vertical="center"/>
    </xf>
    <xf numFmtId="164" fontId="16" fillId="0" borderId="34" xfId="1" applyNumberFormat="1" applyFont="1" applyBorder="1" applyAlignment="1">
      <alignment vertical="center"/>
    </xf>
    <xf numFmtId="0" fontId="9" fillId="0" borderId="0" xfId="0" applyFont="1" applyAlignment="1">
      <alignment horizontal="center"/>
    </xf>
    <xf numFmtId="0" fontId="16" fillId="0" borderId="36" xfId="8" applyFont="1" applyBorder="1" applyAlignment="1">
      <alignment vertical="center"/>
    </xf>
    <xf numFmtId="0" fontId="14" fillId="0" borderId="33" xfId="8" quotePrefix="1" applyFont="1" applyBorder="1" applyAlignment="1">
      <alignment horizontal="center" vertical="center"/>
    </xf>
    <xf numFmtId="0" fontId="14" fillId="0" borderId="33" xfId="8" quotePrefix="1" applyFont="1" applyFill="1" applyBorder="1" applyAlignment="1">
      <alignment horizontal="center" vertical="center"/>
    </xf>
    <xf numFmtId="165" fontId="14" fillId="0" borderId="33" xfId="2" applyNumberFormat="1" applyFont="1" applyBorder="1" applyAlignment="1">
      <alignment horizontal="center" vertical="center"/>
    </xf>
    <xf numFmtId="165" fontId="16" fillId="0" borderId="33" xfId="2" applyNumberFormat="1" applyFont="1" applyBorder="1" applyAlignment="1">
      <alignment vertical="center"/>
    </xf>
    <xf numFmtId="43" fontId="16" fillId="0" borderId="33" xfId="2" applyFont="1" applyBorder="1" applyAlignment="1">
      <alignment vertical="center"/>
    </xf>
    <xf numFmtId="0" fontId="16" fillId="0" borderId="33" xfId="8" applyFont="1" applyBorder="1" applyAlignment="1">
      <alignment vertical="center"/>
    </xf>
    <xf numFmtId="164" fontId="16" fillId="0" borderId="33" xfId="2" applyNumberFormat="1" applyFont="1" applyBorder="1" applyAlignment="1">
      <alignment vertical="center"/>
    </xf>
    <xf numFmtId="4" fontId="16" fillId="0" borderId="36" xfId="8" applyNumberFormat="1" applyFont="1" applyBorder="1" applyAlignment="1">
      <alignment vertical="center"/>
    </xf>
    <xf numFmtId="4" fontId="16" fillId="0" borderId="33" xfId="8" quotePrefix="1" applyNumberFormat="1" applyFont="1" applyBorder="1" applyAlignment="1">
      <alignment horizontal="center" vertical="center"/>
    </xf>
    <xf numFmtId="10" fontId="16" fillId="0" borderId="33" xfId="8" quotePrefix="1" applyNumberFormat="1" applyFont="1" applyFill="1" applyBorder="1" applyAlignment="1">
      <alignment horizontal="center" vertical="center"/>
    </xf>
    <xf numFmtId="0" fontId="14" fillId="2"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Border="1"/>
    <xf numFmtId="0" fontId="16" fillId="0" borderId="4" xfId="12" applyFont="1" applyBorder="1" applyAlignment="1">
      <alignment horizontal="justify" vertical="center" wrapText="1"/>
    </xf>
    <xf numFmtId="4" fontId="16" fillId="0" borderId="4" xfId="12" applyNumberFormat="1" applyFont="1" applyBorder="1" applyAlignment="1">
      <alignment horizontal="right" vertical="center"/>
    </xf>
    <xf numFmtId="4" fontId="16" fillId="0" borderId="1" xfId="0" quotePrefix="1" applyNumberFormat="1" applyFont="1" applyBorder="1" applyAlignment="1">
      <alignment horizontal="right" vertical="center"/>
    </xf>
    <xf numFmtId="0" fontId="14" fillId="0" borderId="35" xfId="8" applyFont="1" applyBorder="1" applyAlignment="1">
      <alignment horizontal="center" vertical="center"/>
    </xf>
    <xf numFmtId="0" fontId="14" fillId="0" borderId="35" xfId="8" quotePrefix="1" applyFont="1" applyBorder="1" applyAlignment="1">
      <alignment horizontal="center" vertical="center"/>
    </xf>
    <xf numFmtId="0" fontId="16" fillId="0" borderId="34" xfId="8" applyFont="1" applyBorder="1" applyAlignment="1">
      <alignment vertical="center"/>
    </xf>
    <xf numFmtId="165" fontId="16" fillId="0" borderId="34" xfId="2" applyNumberFormat="1" applyFont="1" applyBorder="1" applyAlignment="1">
      <alignment vertical="center"/>
    </xf>
    <xf numFmtId="43" fontId="16" fillId="0" borderId="34" xfId="2" applyFont="1" applyBorder="1" applyAlignment="1">
      <alignment vertical="center"/>
    </xf>
    <xf numFmtId="164" fontId="16" fillId="0" borderId="34" xfId="2" applyNumberFormat="1" applyFont="1" applyBorder="1" applyAlignment="1">
      <alignment vertical="center"/>
    </xf>
    <xf numFmtId="0" fontId="16" fillId="0" borderId="33" xfId="8" quotePrefix="1" applyFont="1" applyBorder="1" applyAlignment="1">
      <alignment horizontal="center" vertical="center"/>
    </xf>
    <xf numFmtId="4" fontId="14" fillId="0" borderId="1" xfId="0" applyNumberFormat="1" applyFont="1" applyBorder="1" applyAlignment="1">
      <alignment horizontal="right" vertical="center"/>
    </xf>
    <xf numFmtId="0" fontId="9" fillId="0" borderId="33" xfId="0" applyFont="1" applyBorder="1"/>
    <xf numFmtId="0" fontId="9" fillId="0" borderId="34" xfId="0" applyFont="1" applyBorder="1"/>
    <xf numFmtId="0" fontId="52" fillId="0" borderId="35" xfId="0" applyFont="1" applyFill="1" applyBorder="1" applyAlignment="1">
      <alignment horizontal="center" vertical="center" wrapText="1"/>
    </xf>
    <xf numFmtId="0" fontId="52" fillId="0" borderId="35" xfId="0" applyFont="1" applyFill="1" applyBorder="1" applyAlignment="1">
      <alignment vertical="center" wrapText="1"/>
    </xf>
    <xf numFmtId="0" fontId="45" fillId="0" borderId="33" xfId="0" applyFont="1" applyFill="1" applyBorder="1" applyAlignment="1">
      <alignment horizontal="left" vertical="center" wrapText="1"/>
    </xf>
    <xf numFmtId="0" fontId="52" fillId="0" borderId="33" xfId="0" applyFont="1" applyFill="1" applyBorder="1" applyAlignment="1">
      <alignment horizontal="center" vertical="center" wrapText="1"/>
    </xf>
    <xf numFmtId="0" fontId="52" fillId="0" borderId="33" xfId="0" applyFont="1" applyFill="1" applyBorder="1" applyAlignment="1">
      <alignment vertical="center" wrapText="1"/>
    </xf>
    <xf numFmtId="0" fontId="52" fillId="35" borderId="33" xfId="0" applyFont="1" applyFill="1" applyBorder="1" applyAlignment="1">
      <alignment horizontal="center" vertical="center" wrapText="1"/>
    </xf>
    <xf numFmtId="0" fontId="52" fillId="35" borderId="33" xfId="0" applyFont="1" applyFill="1" applyBorder="1" applyAlignment="1">
      <alignment vertical="center" wrapText="1"/>
    </xf>
    <xf numFmtId="9" fontId="52" fillId="0" borderId="35" xfId="0" applyNumberFormat="1" applyFont="1" applyFill="1" applyBorder="1" applyAlignment="1">
      <alignment vertical="center" wrapText="1"/>
    </xf>
    <xf numFmtId="4" fontId="16" fillId="0" borderId="35" xfId="0" quotePrefix="1" applyNumberFormat="1" applyFont="1" applyBorder="1" applyAlignment="1">
      <alignment horizontal="right" vertical="center"/>
    </xf>
    <xf numFmtId="4" fontId="16" fillId="0" borderId="33" xfId="0" quotePrefix="1" applyNumberFormat="1" applyFont="1" applyBorder="1" applyAlignment="1">
      <alignment horizontal="right" vertical="center"/>
    </xf>
    <xf numFmtId="4" fontId="16" fillId="0" borderId="33" xfId="0" applyNumberFormat="1" applyFont="1" applyBorder="1" applyAlignment="1">
      <alignment horizontal="right" vertical="center"/>
    </xf>
    <xf numFmtId="0" fontId="45" fillId="0" borderId="33" xfId="0" applyFont="1" applyFill="1" applyBorder="1" applyAlignment="1">
      <alignment horizontal="center" vertical="center" wrapText="1"/>
    </xf>
    <xf numFmtId="0" fontId="45" fillId="35" borderId="33" xfId="0" applyFont="1" applyFill="1" applyBorder="1" applyAlignment="1">
      <alignment horizontal="center" vertical="center" wrapText="1"/>
    </xf>
    <xf numFmtId="0" fontId="45" fillId="35" borderId="33" xfId="0" applyFont="1" applyFill="1" applyBorder="1" applyAlignment="1">
      <alignment vertical="center" wrapText="1"/>
    </xf>
    <xf numFmtId="0" fontId="45" fillId="0" borderId="33" xfId="0" applyFont="1" applyFill="1" applyBorder="1" applyAlignment="1">
      <alignment vertical="center" wrapText="1"/>
    </xf>
    <xf numFmtId="0" fontId="45" fillId="0" borderId="35" xfId="0" applyFont="1" applyFill="1" applyBorder="1" applyAlignment="1">
      <alignment horizontal="center" vertical="center" wrapText="1"/>
    </xf>
    <xf numFmtId="9" fontId="52" fillId="0" borderId="33" xfId="0" applyNumberFormat="1" applyFont="1" applyFill="1" applyBorder="1" applyAlignment="1">
      <alignment vertical="center" wrapText="1"/>
    </xf>
    <xf numFmtId="0" fontId="13" fillId="0" borderId="0" xfId="0" applyFont="1" applyBorder="1" applyAlignment="1">
      <alignment vertical="top"/>
    </xf>
    <xf numFmtId="0" fontId="13" fillId="0" borderId="0" xfId="0" applyFont="1" applyBorder="1" applyAlignment="1">
      <alignment horizontal="left" vertical="top"/>
    </xf>
    <xf numFmtId="0" fontId="13" fillId="0" borderId="0" xfId="0" applyFont="1" applyBorder="1" applyAlignment="1">
      <alignment horizontal="center" vertical="center"/>
    </xf>
    <xf numFmtId="0" fontId="13" fillId="0" borderId="37" xfId="0" applyFont="1" applyBorder="1" applyAlignment="1">
      <alignment horizontal="center" vertical="center"/>
    </xf>
    <xf numFmtId="0" fontId="12" fillId="0" borderId="0" xfId="0" applyFont="1" applyBorder="1" applyAlignment="1">
      <alignment horizontal="center" vertical="top"/>
    </xf>
    <xf numFmtId="3" fontId="12" fillId="0" borderId="0" xfId="0" applyNumberFormat="1" applyFont="1" applyBorder="1" applyAlignment="1">
      <alignment horizontal="center" vertical="top"/>
    </xf>
    <xf numFmtId="49" fontId="14" fillId="2" borderId="5" xfId="0" applyNumberFormat="1" applyFont="1" applyFill="1" applyBorder="1" applyAlignment="1">
      <alignment horizontal="center" vertical="top" wrapText="1"/>
    </xf>
    <xf numFmtId="0" fontId="13" fillId="0" borderId="0" xfId="0" applyFont="1" applyBorder="1" applyAlignment="1">
      <alignment vertical="top" wrapText="1"/>
    </xf>
    <xf numFmtId="3" fontId="12" fillId="0" borderId="0" xfId="0" applyNumberFormat="1" applyFont="1" applyBorder="1" applyAlignment="1">
      <alignment horizontal="center" vertical="top" wrapText="1"/>
    </xf>
    <xf numFmtId="0" fontId="19" fillId="0" borderId="33" xfId="0" applyFont="1" applyBorder="1" applyAlignment="1">
      <alignment horizontal="center" vertical="center"/>
    </xf>
    <xf numFmtId="3" fontId="19" fillId="0" borderId="33" xfId="0" applyNumberFormat="1" applyFont="1" applyBorder="1" applyAlignment="1">
      <alignment horizontal="center" vertical="center"/>
    </xf>
    <xf numFmtId="4" fontId="19" fillId="0" borderId="33" xfId="0" applyNumberFormat="1" applyFont="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9" xfId="0" applyFont="1" applyFill="1" applyBorder="1" applyAlignment="1">
      <alignment horizontal="center" vertical="center" wrapText="1"/>
    </xf>
    <xf numFmtId="49" fontId="12" fillId="2" borderId="3" xfId="0" applyNumberFormat="1" applyFont="1" applyFill="1" applyBorder="1" applyAlignment="1">
      <alignment horizontal="center" vertical="top" wrapText="1"/>
    </xf>
    <xf numFmtId="49" fontId="12" fillId="2" borderId="14" xfId="0" applyNumberFormat="1" applyFont="1" applyFill="1" applyBorder="1" applyAlignment="1">
      <alignment horizontal="center" vertical="top" wrapText="1"/>
    </xf>
    <xf numFmtId="0" fontId="9" fillId="0" borderId="15" xfId="0" applyFont="1" applyBorder="1"/>
    <xf numFmtId="0" fontId="9" fillId="0" borderId="10" xfId="0" applyFont="1" applyBorder="1"/>
    <xf numFmtId="0" fontId="9" fillId="0" borderId="14" xfId="0" applyFont="1" applyBorder="1"/>
    <xf numFmtId="0" fontId="9" fillId="0" borderId="6" xfId="0" applyFont="1" applyBorder="1"/>
    <xf numFmtId="0" fontId="9" fillId="0" borderId="11" xfId="0" applyFont="1" applyBorder="1"/>
    <xf numFmtId="171" fontId="13" fillId="0" borderId="33" xfId="1" applyNumberFormat="1" applyFont="1" applyBorder="1" applyAlignment="1">
      <alignment vertical="center"/>
    </xf>
    <xf numFmtId="0" fontId="48" fillId="0" borderId="1" xfId="0" quotePrefix="1" applyFont="1" applyFill="1" applyBorder="1" applyAlignment="1">
      <alignment horizontal="center" vertical="top"/>
    </xf>
    <xf numFmtId="0" fontId="49" fillId="0" borderId="1" xfId="0" applyFont="1" applyFill="1" applyBorder="1" applyAlignment="1">
      <alignment horizontal="center" vertical="top"/>
    </xf>
    <xf numFmtId="0" fontId="49" fillId="0" borderId="1" xfId="0" quotePrefix="1" applyFont="1" applyFill="1" applyBorder="1" applyAlignment="1">
      <alignment horizontal="center" vertical="top"/>
    </xf>
    <xf numFmtId="3" fontId="13" fillId="0" borderId="0" xfId="0" applyNumberFormat="1" applyFont="1" applyBorder="1" applyAlignment="1">
      <alignment horizontal="center" vertical="center"/>
    </xf>
    <xf numFmtId="3" fontId="13" fillId="0" borderId="37" xfId="0" applyNumberFormat="1" applyFont="1" applyBorder="1" applyAlignment="1">
      <alignment horizontal="center" vertical="center"/>
    </xf>
    <xf numFmtId="4" fontId="14" fillId="0" borderId="1" xfId="0" quotePrefix="1" applyNumberFormat="1" applyFont="1" applyBorder="1" applyAlignment="1">
      <alignment horizontal="center" vertical="center"/>
    </xf>
    <xf numFmtId="0" fontId="1" fillId="0" borderId="0" xfId="111"/>
    <xf numFmtId="43" fontId="1" fillId="0" borderId="0" xfId="111" applyNumberFormat="1"/>
    <xf numFmtId="0" fontId="37" fillId="0" borderId="0" xfId="111" applyFont="1"/>
    <xf numFmtId="0" fontId="37" fillId="0" borderId="0" xfId="111" applyFont="1" applyAlignment="1">
      <alignment horizontal="center"/>
    </xf>
    <xf numFmtId="0" fontId="1" fillId="0" borderId="0" xfId="111" applyAlignment="1">
      <alignment horizontal="center"/>
    </xf>
    <xf numFmtId="43" fontId="16" fillId="0" borderId="3" xfId="0" applyNumberFormat="1" applyFont="1" applyBorder="1" applyAlignment="1">
      <alignment vertical="center"/>
    </xf>
    <xf numFmtId="0" fontId="9"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43" fontId="14" fillId="0" borderId="2" xfId="0" quotePrefix="1" applyNumberFormat="1" applyFont="1" applyBorder="1" applyAlignment="1">
      <alignment horizontal="center" vertical="center"/>
    </xf>
    <xf numFmtId="43" fontId="9" fillId="0" borderId="0" xfId="0" applyNumberFormat="1" applyFont="1" applyAlignment="1">
      <alignment vertical="center"/>
    </xf>
    <xf numFmtId="43" fontId="16" fillId="0" borderId="33" xfId="2" applyNumberFormat="1" applyFont="1" applyBorder="1" applyAlignment="1">
      <alignment vertical="center"/>
    </xf>
    <xf numFmtId="43" fontId="53" fillId="0" borderId="33" xfId="8" quotePrefix="1" applyNumberFormat="1" applyFont="1" applyFill="1" applyBorder="1" applyAlignment="1">
      <alignment horizontal="center" vertical="center"/>
    </xf>
    <xf numFmtId="43" fontId="53" fillId="0" borderId="33" xfId="8" quotePrefix="1" applyNumberFormat="1" applyFont="1" applyBorder="1" applyAlignment="1">
      <alignment horizontal="center" vertical="center"/>
    </xf>
    <xf numFmtId="43" fontId="53" fillId="0" borderId="33" xfId="2" applyNumberFormat="1" applyFont="1" applyBorder="1" applyAlignment="1">
      <alignment vertical="center"/>
    </xf>
    <xf numFmtId="165" fontId="53" fillId="0" borderId="33" xfId="2" applyNumberFormat="1" applyFont="1" applyBorder="1" applyAlignment="1">
      <alignment vertical="center"/>
    </xf>
    <xf numFmtId="43" fontId="53" fillId="0" borderId="33" xfId="2" applyFont="1" applyBorder="1" applyAlignment="1">
      <alignment vertical="center"/>
    </xf>
    <xf numFmtId="10" fontId="16" fillId="0" borderId="33" xfId="8" quotePrefix="1" applyNumberFormat="1" applyFont="1" applyBorder="1" applyAlignment="1">
      <alignment horizontal="center" vertical="center"/>
    </xf>
    <xf numFmtId="43" fontId="16" fillId="0" borderId="33" xfId="1" applyNumberFormat="1" applyFont="1" applyBorder="1" applyAlignment="1">
      <alignment vertical="center"/>
    </xf>
    <xf numFmtId="4" fontId="12" fillId="2" borderId="4" xfId="0" applyNumberFormat="1" applyFont="1" applyFill="1" applyBorder="1" applyAlignment="1">
      <alignment horizontal="center" vertical="top" wrapText="1"/>
    </xf>
    <xf numFmtId="10" fontId="14" fillId="0" borderId="11" xfId="0" quotePrefix="1" applyNumberFormat="1" applyFont="1" applyBorder="1" applyAlignment="1">
      <alignment horizontal="center" vertical="center"/>
    </xf>
    <xf numFmtId="43" fontId="14" fillId="0" borderId="1" xfId="0" quotePrefix="1" applyNumberFormat="1" applyFont="1" applyBorder="1" applyAlignment="1">
      <alignment horizontal="center" vertical="center"/>
    </xf>
    <xf numFmtId="0" fontId="1" fillId="36" borderId="0" xfId="111" applyFill="1"/>
    <xf numFmtId="0" fontId="9" fillId="0" borderId="0" xfId="0" applyFont="1" applyAlignment="1">
      <alignment horizontal="center"/>
    </xf>
    <xf numFmtId="0" fontId="12" fillId="0" borderId="15" xfId="0" applyFont="1" applyBorder="1" applyAlignment="1">
      <alignment vertical="top"/>
    </xf>
    <xf numFmtId="0" fontId="12" fillId="0" borderId="0" xfId="0" applyFont="1" applyBorder="1" applyAlignment="1">
      <alignment vertical="top"/>
    </xf>
    <xf numFmtId="0" fontId="12" fillId="0" borderId="10" xfId="0" applyFont="1" applyBorder="1" applyAlignment="1">
      <alignment vertical="top"/>
    </xf>
    <xf numFmtId="0" fontId="13" fillId="0" borderId="6" xfId="0" applyFont="1" applyBorder="1" applyAlignment="1">
      <alignment horizontal="center" vertical="top"/>
    </xf>
    <xf numFmtId="0" fontId="12" fillId="0" borderId="15" xfId="0" applyFont="1" applyBorder="1" applyAlignment="1">
      <alignment vertical="top" wrapText="1"/>
    </xf>
    <xf numFmtId="0" fontId="12" fillId="0" borderId="0" xfId="0" applyFont="1" applyBorder="1" applyAlignment="1">
      <alignment vertical="top" wrapText="1"/>
    </xf>
    <xf numFmtId="0" fontId="12" fillId="0" borderId="10" xfId="0" applyFont="1" applyBorder="1" applyAlignment="1">
      <alignment vertical="top" wrapText="1"/>
    </xf>
    <xf numFmtId="0" fontId="12" fillId="0" borderId="0" xfId="0" applyFont="1" applyBorder="1" applyAlignment="1">
      <alignment horizontal="center" vertical="top" wrapText="1"/>
    </xf>
    <xf numFmtId="0" fontId="13" fillId="0" borderId="0" xfId="0" applyFont="1" applyBorder="1" applyAlignment="1">
      <alignment horizontal="left" vertical="top" wrapText="1"/>
    </xf>
    <xf numFmtId="0" fontId="0" fillId="0" borderId="0" xfId="0" applyBorder="1" applyAlignment="1">
      <alignment vertical="top" wrapText="1"/>
    </xf>
    <xf numFmtId="0" fontId="0" fillId="0" borderId="10" xfId="0" applyBorder="1" applyAlignment="1">
      <alignment vertical="top" wrapText="1"/>
    </xf>
    <xf numFmtId="0" fontId="16" fillId="0" borderId="11" xfId="0" applyFont="1" applyBorder="1" applyAlignment="1">
      <alignment horizontal="justify" vertical="center" wrapText="1"/>
    </xf>
    <xf numFmtId="0" fontId="14" fillId="38" borderId="4" xfId="0" applyFont="1" applyFill="1" applyBorder="1" applyAlignment="1">
      <alignment horizontal="center" vertical="center" wrapText="1"/>
    </xf>
    <xf numFmtId="43" fontId="16" fillId="38" borderId="4" xfId="0" applyNumberFormat="1" applyFont="1" applyFill="1" applyBorder="1" applyAlignment="1">
      <alignment vertical="center"/>
    </xf>
    <xf numFmtId="0" fontId="14" fillId="38" borderId="7" xfId="0" applyFont="1" applyFill="1" applyBorder="1" applyAlignment="1">
      <alignment horizontal="center" vertical="center"/>
    </xf>
    <xf numFmtId="0" fontId="16" fillId="38" borderId="12" xfId="0" applyFont="1" applyFill="1" applyBorder="1" applyAlignment="1">
      <alignment horizontal="justify" vertical="center" wrapText="1"/>
    </xf>
    <xf numFmtId="43" fontId="14" fillId="38" borderId="3" xfId="0" quotePrefix="1" applyNumberFormat="1" applyFont="1" applyFill="1" applyBorder="1" applyAlignment="1">
      <alignment horizontal="center" vertical="center"/>
    </xf>
    <xf numFmtId="0" fontId="14" fillId="38" borderId="6" xfId="0" quotePrefix="1" applyFont="1" applyFill="1" applyBorder="1" applyAlignment="1">
      <alignment horizontal="center"/>
    </xf>
    <xf numFmtId="0" fontId="16" fillId="38" borderId="11" xfId="0" applyFont="1" applyFill="1" applyBorder="1"/>
    <xf numFmtId="0" fontId="14" fillId="38" borderId="3" xfId="0" applyFont="1" applyFill="1" applyBorder="1" applyAlignment="1">
      <alignment horizontal="center" vertical="center" wrapText="1"/>
    </xf>
    <xf numFmtId="43" fontId="16" fillId="0" borderId="1" xfId="0" applyNumberFormat="1" applyFont="1" applyBorder="1" applyAlignment="1">
      <alignment vertical="center" wrapText="1"/>
    </xf>
    <xf numFmtId="43" fontId="16" fillId="0" borderId="3" xfId="0" applyNumberFormat="1" applyFont="1" applyBorder="1" applyAlignment="1">
      <alignment vertical="center" wrapText="1"/>
    </xf>
    <xf numFmtId="43" fontId="16" fillId="0" borderId="4" xfId="0" applyNumberFormat="1" applyFont="1" applyBorder="1" applyAlignment="1">
      <alignment vertical="center" wrapText="1"/>
    </xf>
    <xf numFmtId="43" fontId="14" fillId="38" borderId="3" xfId="0" quotePrefix="1" applyNumberFormat="1" applyFont="1" applyFill="1" applyBorder="1" applyAlignment="1">
      <alignment horizontal="center" vertical="center" wrapText="1"/>
    </xf>
    <xf numFmtId="0" fontId="14" fillId="38" borderId="5" xfId="0" applyFont="1" applyFill="1" applyBorder="1" applyAlignment="1">
      <alignment horizontal="center" vertical="center" wrapText="1"/>
    </xf>
    <xf numFmtId="43" fontId="16" fillId="38" borderId="4" xfId="0" applyNumberFormat="1" applyFont="1" applyFill="1" applyBorder="1" applyAlignment="1">
      <alignment vertical="center" wrapText="1"/>
    </xf>
    <xf numFmtId="3" fontId="16" fillId="0" borderId="33" xfId="1" applyNumberFormat="1" applyFont="1" applyFill="1" applyBorder="1" applyAlignment="1">
      <alignment horizontal="center" vertical="center"/>
    </xf>
    <xf numFmtId="0" fontId="14" fillId="0" borderId="2" xfId="0" quotePrefix="1" applyFont="1" applyBorder="1" applyAlignment="1">
      <alignment horizontal="center" vertical="center"/>
    </xf>
    <xf numFmtId="0" fontId="48" fillId="0" borderId="1" xfId="0" applyFont="1" applyFill="1" applyBorder="1" applyAlignment="1">
      <alignment horizontal="center" vertical="top" wrapText="1"/>
    </xf>
    <xf numFmtId="0" fontId="48" fillId="0" borderId="1" xfId="0" applyFont="1" applyFill="1" applyBorder="1" applyAlignment="1">
      <alignment horizontal="center" vertical="top"/>
    </xf>
    <xf numFmtId="0" fontId="48" fillId="0" borderId="1" xfId="0" applyFont="1" applyFill="1" applyBorder="1" applyAlignment="1">
      <alignment horizontal="justify" vertical="center" wrapText="1"/>
    </xf>
    <xf numFmtId="0" fontId="49" fillId="0" borderId="1" xfId="0" applyFont="1" applyFill="1" applyBorder="1" applyAlignment="1">
      <alignment horizontal="justify" vertical="center" wrapText="1"/>
    </xf>
    <xf numFmtId="0" fontId="16" fillId="0" borderId="1" xfId="0" applyFont="1" applyBorder="1" applyAlignment="1">
      <alignment horizontal="justify" vertical="center" wrapText="1"/>
    </xf>
    <xf numFmtId="0" fontId="16" fillId="0" borderId="3" xfId="0" applyFont="1" applyBorder="1" applyAlignment="1">
      <alignment horizontal="justify" vertical="center" wrapText="1"/>
    </xf>
    <xf numFmtId="0" fontId="14" fillId="0" borderId="1" xfId="0" quotePrefix="1" applyFont="1" applyBorder="1" applyAlignment="1">
      <alignment horizontal="justify" vertical="center"/>
    </xf>
    <xf numFmtId="0" fontId="9" fillId="0" borderId="10" xfId="0" applyFont="1" applyBorder="1" applyAlignment="1">
      <alignment horizontal="justify"/>
    </xf>
    <xf numFmtId="0" fontId="14" fillId="0" borderId="4" xfId="0" applyFont="1" applyBorder="1" applyAlignment="1">
      <alignment horizontal="justify" vertical="center" wrapText="1"/>
    </xf>
    <xf numFmtId="0" fontId="16" fillId="0" borderId="4" xfId="0" applyFont="1" applyBorder="1" applyAlignment="1">
      <alignment horizontal="center" vertical="center" wrapText="1"/>
    </xf>
    <xf numFmtId="3" fontId="16" fillId="0" borderId="1" xfId="0" quotePrefix="1" applyNumberFormat="1" applyFont="1" applyBorder="1" applyAlignment="1">
      <alignment horizontal="center" vertical="center" wrapText="1"/>
    </xf>
    <xf numFmtId="43" fontId="14" fillId="0" borderId="1" xfId="0" quotePrefix="1" applyNumberFormat="1" applyFont="1" applyBorder="1" applyAlignment="1">
      <alignment horizontal="center" vertical="center" wrapText="1"/>
    </xf>
    <xf numFmtId="3" fontId="16" fillId="0" borderId="4" xfId="0" quotePrefix="1" applyNumberFormat="1" applyFont="1" applyBorder="1" applyAlignment="1">
      <alignment vertical="center" wrapText="1"/>
    </xf>
    <xf numFmtId="3" fontId="16" fillId="0" borderId="4" xfId="0" applyNumberFormat="1" applyFont="1" applyFill="1" applyBorder="1" applyAlignment="1">
      <alignment horizontal="center" vertical="center" wrapText="1"/>
    </xf>
    <xf numFmtId="43" fontId="14" fillId="0" borderId="4" xfId="0" applyNumberFormat="1" applyFont="1" applyBorder="1" applyAlignment="1">
      <alignment horizontal="justify" vertical="center" wrapText="1"/>
    </xf>
    <xf numFmtId="0" fontId="19" fillId="0" borderId="33" xfId="0" applyFont="1" applyBorder="1" applyAlignment="1">
      <alignment horizontal="justify" vertical="center" wrapText="1"/>
    </xf>
    <xf numFmtId="0" fontId="48" fillId="0" borderId="33" xfId="0" applyFont="1" applyFill="1" applyBorder="1" applyAlignment="1">
      <alignment horizontal="justify" vertical="top" wrapText="1"/>
    </xf>
    <xf numFmtId="0" fontId="49" fillId="0" borderId="33" xfId="0" applyFont="1" applyFill="1" applyBorder="1" applyAlignment="1">
      <alignment horizontal="justify" vertical="top" wrapText="1"/>
    </xf>
    <xf numFmtId="172" fontId="16" fillId="0" borderId="33" xfId="1" applyNumberFormat="1" applyFont="1" applyBorder="1" applyAlignment="1">
      <alignment horizontal="center" vertical="center"/>
    </xf>
    <xf numFmtId="172" fontId="16" fillId="0" borderId="36" xfId="8" applyNumberFormat="1" applyFont="1" applyBorder="1" applyAlignment="1">
      <alignment horizontal="center" vertical="center"/>
    </xf>
    <xf numFmtId="172" fontId="16" fillId="0" borderId="33" xfId="8" quotePrefix="1" applyNumberFormat="1" applyFont="1" applyBorder="1" applyAlignment="1">
      <alignment horizontal="center" vertical="center"/>
    </xf>
    <xf numFmtId="0" fontId="12" fillId="0" borderId="15" xfId="0" applyFont="1" applyBorder="1" applyAlignment="1">
      <alignment horizontal="justify" vertical="top"/>
    </xf>
    <xf numFmtId="0" fontId="12" fillId="0" borderId="0" xfId="0" applyFont="1" applyBorder="1" applyAlignment="1">
      <alignment horizontal="justify" vertical="top"/>
    </xf>
    <xf numFmtId="0" fontId="12" fillId="0" borderId="10" xfId="0" applyFont="1" applyBorder="1" applyAlignment="1">
      <alignment horizontal="justify" vertical="top"/>
    </xf>
    <xf numFmtId="172" fontId="16" fillId="0" borderId="33" xfId="8" applyNumberFormat="1" applyFont="1" applyBorder="1" applyAlignment="1">
      <alignment horizontal="center" vertical="center"/>
    </xf>
    <xf numFmtId="172" fontId="16" fillId="0" borderId="33" xfId="2" applyNumberFormat="1" applyFont="1" applyBorder="1" applyAlignment="1">
      <alignment horizontal="center" vertical="center"/>
    </xf>
    <xf numFmtId="0" fontId="48" fillId="38" borderId="33" xfId="0" applyFont="1" applyFill="1" applyBorder="1" applyAlignment="1">
      <alignment horizontal="center" vertical="top"/>
    </xf>
    <xf numFmtId="0" fontId="49" fillId="38" borderId="33" xfId="0" applyFont="1" applyFill="1" applyBorder="1" applyAlignment="1">
      <alignment horizontal="center" vertical="top"/>
    </xf>
    <xf numFmtId="0" fontId="14" fillId="38" borderId="33" xfId="8" applyFont="1" applyFill="1" applyBorder="1" applyAlignment="1">
      <alignment horizontal="center" vertical="center"/>
    </xf>
    <xf numFmtId="43" fontId="16" fillId="38" borderId="33" xfId="1" applyFont="1" applyFill="1" applyBorder="1" applyAlignment="1">
      <alignment horizontal="center" vertical="center"/>
    </xf>
    <xf numFmtId="0" fontId="16" fillId="38" borderId="33" xfId="8" applyFont="1" applyFill="1" applyBorder="1" applyAlignment="1">
      <alignment vertical="center"/>
    </xf>
    <xf numFmtId="165" fontId="16" fillId="38" borderId="33" xfId="2" applyNumberFormat="1" applyFont="1" applyFill="1" applyBorder="1" applyAlignment="1">
      <alignment vertical="center"/>
    </xf>
    <xf numFmtId="43" fontId="53" fillId="38" borderId="33" xfId="2" applyNumberFormat="1" applyFont="1" applyFill="1" applyBorder="1" applyAlignment="1">
      <alignment vertical="center"/>
    </xf>
    <xf numFmtId="43" fontId="16" fillId="38" borderId="33" xfId="2" applyFont="1" applyFill="1" applyBorder="1" applyAlignment="1">
      <alignment vertical="center"/>
    </xf>
    <xf numFmtId="164" fontId="16" fillId="38" borderId="33" xfId="2" applyNumberFormat="1" applyFont="1" applyFill="1" applyBorder="1" applyAlignment="1">
      <alignment vertical="center"/>
    </xf>
    <xf numFmtId="43" fontId="16" fillId="38" borderId="33" xfId="2" applyNumberFormat="1" applyFont="1" applyFill="1" applyBorder="1" applyAlignment="1">
      <alignment vertical="center"/>
    </xf>
    <xf numFmtId="43" fontId="54" fillId="38" borderId="33" xfId="2" applyNumberFormat="1" applyFont="1" applyFill="1" applyBorder="1" applyAlignment="1">
      <alignment vertical="center"/>
    </xf>
    <xf numFmtId="0" fontId="54" fillId="38" borderId="33" xfId="8" applyFont="1" applyFill="1" applyBorder="1" applyAlignment="1">
      <alignment vertical="center"/>
    </xf>
    <xf numFmtId="0" fontId="54" fillId="38" borderId="33" xfId="8" applyFont="1" applyFill="1" applyBorder="1" applyAlignment="1">
      <alignment horizontal="center" vertical="center"/>
    </xf>
    <xf numFmtId="165" fontId="54" fillId="38" borderId="33" xfId="2" applyNumberFormat="1" applyFont="1" applyFill="1" applyBorder="1" applyAlignment="1">
      <alignment vertical="center"/>
    </xf>
    <xf numFmtId="43" fontId="54" fillId="38" borderId="33" xfId="2" applyFont="1" applyFill="1" applyBorder="1" applyAlignment="1">
      <alignment vertical="center"/>
    </xf>
    <xf numFmtId="164" fontId="54" fillId="38" borderId="33" xfId="2" applyNumberFormat="1" applyFont="1" applyFill="1" applyBorder="1" applyAlignment="1">
      <alignment vertical="center"/>
    </xf>
    <xf numFmtId="49" fontId="12" fillId="2" borderId="4"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 fontId="12" fillId="2" borderId="4" xfId="0" applyNumberFormat="1" applyFont="1" applyFill="1" applyBorder="1" applyAlignment="1">
      <alignment horizontal="center" vertical="center" wrapText="1"/>
    </xf>
    <xf numFmtId="0" fontId="9" fillId="0" borderId="0" xfId="0" applyFont="1" applyAlignment="1">
      <alignment horizontal="center" vertical="center" wrapText="1"/>
    </xf>
    <xf numFmtId="0" fontId="14" fillId="0" borderId="13" xfId="0" applyFont="1" applyBorder="1" applyAlignment="1">
      <alignment horizontal="center" vertical="center"/>
    </xf>
    <xf numFmtId="0" fontId="14" fillId="0" borderId="9" xfId="0" quotePrefix="1" applyFont="1" applyBorder="1" applyAlignment="1">
      <alignment horizontal="justify" vertical="center"/>
    </xf>
    <xf numFmtId="0" fontId="14" fillId="38" borderId="3" xfId="0" applyFont="1" applyFill="1" applyBorder="1" applyAlignment="1">
      <alignment horizontal="center" vertical="center"/>
    </xf>
    <xf numFmtId="0" fontId="14" fillId="38" borderId="3" xfId="0" applyFont="1" applyFill="1" applyBorder="1" applyAlignment="1">
      <alignment horizontal="justify" vertical="center"/>
    </xf>
    <xf numFmtId="4" fontId="14" fillId="38" borderId="3" xfId="0" applyNumberFormat="1" applyFont="1" applyFill="1" applyBorder="1" applyAlignment="1">
      <alignment horizontal="right" vertical="center"/>
    </xf>
    <xf numFmtId="0" fontId="16" fillId="38" borderId="11" xfId="0" applyFont="1" applyFill="1" applyBorder="1" applyAlignment="1">
      <alignment horizontal="justify" vertical="center"/>
    </xf>
    <xf numFmtId="0" fontId="19" fillId="0" borderId="38" xfId="0" applyFont="1" applyBorder="1" applyAlignment="1">
      <alignment horizontal="justify" vertical="center"/>
    </xf>
    <xf numFmtId="0" fontId="19" fillId="0" borderId="38" xfId="0" applyFont="1" applyBorder="1" applyAlignment="1">
      <alignment horizontal="left" vertical="top" wrapText="1"/>
    </xf>
    <xf numFmtId="0" fontId="14" fillId="38" borderId="4" xfId="0" applyFont="1" applyFill="1" applyBorder="1" applyAlignment="1">
      <alignment horizontal="center" vertical="center"/>
    </xf>
    <xf numFmtId="0" fontId="19" fillId="38" borderId="4" xfId="0" applyFont="1" applyFill="1" applyBorder="1" applyAlignment="1">
      <alignment horizontal="justify" vertical="center"/>
    </xf>
    <xf numFmtId="0" fontId="19" fillId="38" borderId="4" xfId="0" applyFont="1" applyFill="1" applyBorder="1" applyAlignment="1">
      <alignment horizontal="left" vertical="top" wrapText="1"/>
    </xf>
    <xf numFmtId="4" fontId="15" fillId="38" borderId="4" xfId="0" applyNumberFormat="1" applyFont="1" applyFill="1" applyBorder="1" applyAlignment="1">
      <alignment horizontal="center" vertical="center" wrapText="1"/>
    </xf>
    <xf numFmtId="0" fontId="14" fillId="38" borderId="4" xfId="12" applyFont="1" applyFill="1" applyBorder="1" applyAlignment="1">
      <alignment horizontal="center" vertical="center" wrapText="1"/>
    </xf>
    <xf numFmtId="4" fontId="14" fillId="38" borderId="4" xfId="12" applyNumberFormat="1" applyFont="1" applyFill="1" applyBorder="1" applyAlignment="1">
      <alignment horizontal="right" vertical="center"/>
    </xf>
    <xf numFmtId="0" fontId="16" fillId="38" borderId="4" xfId="12" applyFont="1" applyFill="1" applyBorder="1" applyAlignment="1">
      <alignment horizontal="justify" vertical="center"/>
    </xf>
    <xf numFmtId="0" fontId="13" fillId="38" borderId="33" xfId="0" applyFont="1" applyFill="1" applyBorder="1"/>
    <xf numFmtId="4" fontId="12" fillId="38" borderId="33" xfId="0" applyNumberFormat="1" applyFont="1" applyFill="1" applyBorder="1"/>
    <xf numFmtId="0" fontId="16" fillId="38" borderId="7" xfId="0" applyFont="1" applyFill="1" applyBorder="1"/>
    <xf numFmtId="0" fontId="16" fillId="38" borderId="12" xfId="0" applyFont="1" applyFill="1" applyBorder="1" applyAlignment="1">
      <alignment horizontal="justify" vertical="top"/>
    </xf>
    <xf numFmtId="0" fontId="12" fillId="0" borderId="14" xfId="0" applyFont="1" applyBorder="1" applyAlignment="1">
      <alignment vertical="top"/>
    </xf>
    <xf numFmtId="0" fontId="12" fillId="0" borderId="6" xfId="0" applyFont="1" applyBorder="1" applyAlignment="1">
      <alignment vertical="top"/>
    </xf>
    <xf numFmtId="0" fontId="12" fillId="0" borderId="11" xfId="0" applyFont="1" applyBorder="1" applyAlignment="1">
      <alignment vertical="top"/>
    </xf>
    <xf numFmtId="0" fontId="10" fillId="0" borderId="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9" fillId="0" borderId="0" xfId="0" applyFont="1" applyBorder="1" applyAlignment="1"/>
    <xf numFmtId="0" fontId="13" fillId="0" borderId="14" xfId="0" applyFont="1" applyBorder="1" applyAlignment="1">
      <alignment horizontal="justify" vertical="center" wrapText="1"/>
    </xf>
    <xf numFmtId="0" fontId="0" fillId="0" borderId="6" xfId="0" applyBorder="1" applyAlignment="1">
      <alignment horizontal="justify" vertical="center" wrapText="1"/>
    </xf>
    <xf numFmtId="0" fontId="0" fillId="0" borderId="11" xfId="0" applyBorder="1" applyAlignment="1">
      <alignment horizontal="justify" vertical="center" wrapText="1"/>
    </xf>
    <xf numFmtId="0" fontId="12" fillId="0" borderId="14" xfId="0" applyFont="1" applyBorder="1" applyAlignment="1">
      <alignment vertical="top" wrapText="1"/>
    </xf>
    <xf numFmtId="0" fontId="12" fillId="0" borderId="6" xfId="0" applyFont="1" applyBorder="1" applyAlignment="1">
      <alignment vertical="top" wrapText="1"/>
    </xf>
    <xf numFmtId="0" fontId="12" fillId="0" borderId="11" xfId="0" applyFont="1" applyBorder="1" applyAlignment="1">
      <alignment vertical="top" wrapText="1"/>
    </xf>
    <xf numFmtId="0" fontId="13" fillId="0" borderId="6" xfId="0" applyFont="1" applyBorder="1" applyAlignment="1">
      <alignment horizontal="left" vertical="top" wrapText="1"/>
    </xf>
    <xf numFmtId="0" fontId="13" fillId="0" borderId="6" xfId="0" applyFont="1" applyBorder="1" applyAlignment="1">
      <alignment vertical="top" wrapText="1"/>
    </xf>
    <xf numFmtId="0" fontId="12" fillId="0" borderId="6" xfId="0" applyFont="1" applyBorder="1" applyAlignment="1">
      <alignment horizontal="center" vertical="top" wrapText="1"/>
    </xf>
    <xf numFmtId="3" fontId="12" fillId="0" borderId="6" xfId="0" applyNumberFormat="1" applyFont="1" applyBorder="1" applyAlignment="1">
      <alignment horizontal="center" vertical="top" wrapText="1"/>
    </xf>
    <xf numFmtId="0" fontId="13" fillId="0" borderId="6" xfId="0" applyFont="1" applyBorder="1" applyAlignment="1">
      <alignment horizontal="justify" vertical="center" wrapText="1"/>
    </xf>
    <xf numFmtId="43" fontId="9" fillId="0" borderId="0" xfId="1" applyFont="1"/>
    <xf numFmtId="0" fontId="56" fillId="0" borderId="0" xfId="0" applyFont="1" applyBorder="1" applyAlignment="1">
      <alignment vertical="center"/>
    </xf>
    <xf numFmtId="0" fontId="56" fillId="0" borderId="0" xfId="0" applyFont="1"/>
    <xf numFmtId="0" fontId="49" fillId="0" borderId="33" xfId="0" applyFont="1" applyFill="1" applyBorder="1" applyAlignment="1">
      <alignment horizontal="left" vertical="top" wrapText="1"/>
    </xf>
    <xf numFmtId="0" fontId="12" fillId="2" borderId="4" xfId="112" applyFont="1" applyFill="1" applyBorder="1" applyAlignment="1">
      <alignment horizontal="center" vertical="center" wrapText="1"/>
    </xf>
    <xf numFmtId="0" fontId="14" fillId="0" borderId="5" xfId="112" applyFont="1" applyBorder="1" applyAlignment="1">
      <alignment horizontal="justify" vertical="center" wrapText="1"/>
    </xf>
    <xf numFmtId="0" fontId="16" fillId="0" borderId="8" xfId="112" applyFont="1" applyBorder="1" applyAlignment="1">
      <alignment horizontal="justify" vertical="center" wrapText="1"/>
    </xf>
    <xf numFmtId="0" fontId="16" fillId="0" borderId="8" xfId="112" applyFont="1" applyBorder="1" applyAlignment="1">
      <alignment horizontal="center" vertical="center" wrapText="1"/>
    </xf>
    <xf numFmtId="0" fontId="16" fillId="0" borderId="4" xfId="112" applyFont="1" applyBorder="1" applyAlignment="1">
      <alignment horizontal="center" vertical="center" wrapText="1"/>
    </xf>
    <xf numFmtId="0" fontId="14" fillId="0" borderId="8" xfId="112" applyFont="1" applyBorder="1" applyAlignment="1">
      <alignment horizontal="justify" vertical="center" wrapText="1"/>
    </xf>
    <xf numFmtId="0" fontId="16" fillId="0" borderId="5" xfId="112" applyFont="1" applyBorder="1" applyAlignment="1">
      <alignment horizontal="justify" vertical="center" wrapText="1"/>
    </xf>
    <xf numFmtId="0" fontId="16" fillId="0" borderId="4" xfId="112" applyFont="1" applyBorder="1" applyAlignment="1">
      <alignment horizontal="justify" vertical="center" wrapText="1"/>
    </xf>
    <xf numFmtId="43" fontId="46" fillId="0" borderId="29" xfId="109" applyNumberFormat="1" applyFont="1" applyBorder="1" applyAlignment="1">
      <alignment horizontal="center" vertical="center"/>
    </xf>
    <xf numFmtId="43" fontId="47" fillId="0" borderId="29" xfId="109" applyNumberFormat="1" applyFont="1" applyBorder="1" applyAlignment="1">
      <alignment horizontal="center" vertical="center"/>
    </xf>
    <xf numFmtId="0" fontId="59" fillId="0" borderId="0" xfId="0" applyFont="1" applyAlignment="1">
      <alignment horizontal="justify" vertical="center"/>
    </xf>
    <xf numFmtId="43" fontId="16" fillId="0" borderId="4" xfId="0" applyNumberFormat="1" applyFont="1" applyBorder="1" applyAlignment="1">
      <alignment vertical="center"/>
    </xf>
    <xf numFmtId="43" fontId="14" fillId="0" borderId="4" xfId="0" quotePrefix="1" applyNumberFormat="1" applyFont="1" applyBorder="1" applyAlignment="1">
      <alignment horizontal="center" vertical="center"/>
    </xf>
    <xf numFmtId="0" fontId="14" fillId="0" borderId="7" xfId="0" applyFont="1" applyBorder="1" applyAlignment="1">
      <alignment horizontal="center" vertical="center"/>
    </xf>
    <xf numFmtId="0" fontId="16" fillId="0" borderId="12" xfId="0" applyFont="1" applyBorder="1" applyAlignment="1">
      <alignment horizontal="justify" vertical="center" wrapText="1"/>
    </xf>
    <xf numFmtId="0" fontId="9" fillId="0" borderId="0" xfId="112" applyFont="1"/>
    <xf numFmtId="0" fontId="9" fillId="0" borderId="15" xfId="112" applyFont="1" applyBorder="1"/>
    <xf numFmtId="0" fontId="9" fillId="0" borderId="0" xfId="112" applyFont="1" applyBorder="1"/>
    <xf numFmtId="0" fontId="9" fillId="0" borderId="10" xfId="112" applyFont="1" applyBorder="1"/>
    <xf numFmtId="0" fontId="12" fillId="0" borderId="15" xfId="112" applyFont="1" applyBorder="1" applyAlignment="1">
      <alignment vertical="center"/>
    </xf>
    <xf numFmtId="0" fontId="13" fillId="0" borderId="0" xfId="112" applyFont="1" applyBorder="1"/>
    <xf numFmtId="0" fontId="14" fillId="0" borderId="14" xfId="112" applyFont="1" applyFill="1" applyBorder="1" applyAlignment="1">
      <alignment vertical="center" wrapText="1"/>
    </xf>
    <xf numFmtId="0" fontId="14" fillId="0" borderId="6" xfId="112" applyFont="1" applyFill="1" applyBorder="1" applyAlignment="1">
      <alignment vertical="center" wrapText="1"/>
    </xf>
    <xf numFmtId="2" fontId="16" fillId="0" borderId="8" xfId="112" applyNumberFormat="1" applyFont="1" applyBorder="1" applyAlignment="1">
      <alignment horizontal="center" vertical="center" wrapText="1"/>
    </xf>
    <xf numFmtId="2" fontId="16" fillId="0" borderId="4" xfId="112" applyNumberFormat="1" applyFont="1" applyBorder="1" applyAlignment="1">
      <alignment horizontal="center" vertical="center" wrapText="1"/>
    </xf>
    <xf numFmtId="173" fontId="16" fillId="0" borderId="4" xfId="112" applyNumberFormat="1" applyFont="1" applyBorder="1" applyAlignment="1">
      <alignment horizontal="center" vertical="center" wrapText="1"/>
    </xf>
    <xf numFmtId="174" fontId="16" fillId="0" borderId="8" xfId="112" applyNumberFormat="1" applyFont="1" applyBorder="1" applyAlignment="1">
      <alignment horizontal="center" vertical="center" wrapText="1"/>
    </xf>
    <xf numFmtId="0" fontId="16" fillId="0" borderId="5" xfId="112" applyFont="1" applyBorder="1" applyAlignment="1">
      <alignment horizontal="center" vertical="center" wrapText="1"/>
    </xf>
    <xf numFmtId="0" fontId="58" fillId="0" borderId="0" xfId="112" applyFont="1"/>
    <xf numFmtId="0" fontId="13" fillId="0" borderId="0" xfId="112" applyFont="1"/>
    <xf numFmtId="0" fontId="14" fillId="0" borderId="4" xfId="112" applyFont="1" applyBorder="1" applyAlignment="1">
      <alignment horizontal="justify" vertical="center" wrapText="1"/>
    </xf>
    <xf numFmtId="0" fontId="14" fillId="38" borderId="33" xfId="0" applyFont="1" applyFill="1" applyBorder="1" applyAlignment="1">
      <alignment horizontal="center"/>
    </xf>
    <xf numFmtId="0" fontId="20" fillId="0" borderId="0" xfId="0" applyFont="1" applyAlignment="1">
      <alignment horizontal="center" vertical="center"/>
    </xf>
    <xf numFmtId="0" fontId="20" fillId="0" borderId="0" xfId="0" applyFont="1" applyAlignment="1">
      <alignment horizontal="center" vertical="center" wrapText="1"/>
    </xf>
    <xf numFmtId="0" fontId="56" fillId="0" borderId="13" xfId="0" applyFont="1" applyBorder="1" applyAlignment="1">
      <alignment horizontal="center" vertical="center"/>
    </xf>
    <xf numFmtId="0" fontId="56" fillId="0" borderId="0" xfId="0" applyFont="1" applyAlignment="1">
      <alignment horizont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0" borderId="5" xfId="0" applyFont="1" applyBorder="1" applyAlignment="1">
      <alignment horizontal="justify" vertical="center"/>
    </xf>
    <xf numFmtId="0" fontId="12" fillId="0" borderId="7" xfId="0" applyFont="1" applyBorder="1" applyAlignment="1">
      <alignment horizontal="justify" vertical="center"/>
    </xf>
    <xf numFmtId="0" fontId="12" fillId="0" borderId="12" xfId="0" applyFont="1" applyBorder="1" applyAlignment="1">
      <alignment horizontal="justify" vertical="center"/>
    </xf>
    <xf numFmtId="0" fontId="14" fillId="2" borderId="8" xfId="0" applyFont="1" applyFill="1" applyBorder="1" applyAlignment="1">
      <alignment horizontal="justify" vertical="center" wrapText="1"/>
    </xf>
    <xf numFmtId="0" fontId="14" fillId="2" borderId="9" xfId="0" applyFont="1" applyFill="1" applyBorder="1" applyAlignment="1">
      <alignment horizontal="justify" vertical="center" wrapText="1"/>
    </xf>
    <xf numFmtId="0" fontId="14" fillId="2" borderId="14" xfId="0" applyFont="1" applyFill="1" applyBorder="1" applyAlignment="1">
      <alignment horizontal="justify" vertical="center" wrapText="1"/>
    </xf>
    <xf numFmtId="0" fontId="14" fillId="2" borderId="11" xfId="0" applyFont="1" applyFill="1" applyBorder="1" applyAlignment="1">
      <alignment horizontal="justify" vertical="center" wrapText="1"/>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10" fillId="2" borderId="8" xfId="8" applyFont="1" applyFill="1" applyBorder="1" applyAlignment="1">
      <alignment horizontal="center" vertical="center" wrapText="1"/>
    </xf>
    <xf numFmtId="0" fontId="10" fillId="2" borderId="13" xfId="8" applyFont="1" applyFill="1" applyBorder="1" applyAlignment="1">
      <alignment horizontal="center" vertical="center" wrapText="1"/>
    </xf>
    <xf numFmtId="0" fontId="10" fillId="2" borderId="9" xfId="8" applyFont="1" applyFill="1" applyBorder="1" applyAlignment="1">
      <alignment horizontal="center" vertical="center" wrapText="1"/>
    </xf>
    <xf numFmtId="0" fontId="10" fillId="2" borderId="14" xfId="8" applyFont="1" applyFill="1" applyBorder="1" applyAlignment="1">
      <alignment horizontal="center" vertical="center" wrapText="1"/>
    </xf>
    <xf numFmtId="0" fontId="10" fillId="2" borderId="6" xfId="8" applyFont="1" applyFill="1" applyBorder="1" applyAlignment="1">
      <alignment horizontal="center" vertical="center" wrapText="1"/>
    </xf>
    <xf numFmtId="0" fontId="10" fillId="2" borderId="11"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2" fillId="0" borderId="5" xfId="8" applyFont="1" applyBorder="1" applyAlignment="1">
      <alignment horizontal="justify" vertical="center"/>
    </xf>
    <xf numFmtId="0" fontId="12" fillId="0" borderId="7" xfId="8" applyFont="1" applyBorder="1" applyAlignment="1">
      <alignment horizontal="justify" vertical="center"/>
    </xf>
    <xf numFmtId="0" fontId="12"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1" xfId="8" applyFont="1" applyFill="1" applyBorder="1" applyAlignment="1">
      <alignment horizontal="center" vertical="center" wrapText="1"/>
    </xf>
    <xf numFmtId="0" fontId="13" fillId="2" borderId="1"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6" fillId="2" borderId="1" xfId="8" applyFont="1" applyFill="1" applyBorder="1" applyAlignment="1">
      <alignment horizontal="center" vertical="center" wrapText="1"/>
    </xf>
    <xf numFmtId="0" fontId="16" fillId="2" borderId="3" xfId="8" applyFont="1" applyFill="1" applyBorder="1" applyAlignment="1">
      <alignment horizontal="center" vertical="center" wrapText="1"/>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2" fillId="2" borderId="5" xfId="8" applyFont="1" applyFill="1" applyBorder="1" applyAlignment="1">
      <alignment horizontal="center" wrapText="1"/>
    </xf>
    <xf numFmtId="0" fontId="12" fillId="2" borderId="7" xfId="8" applyFont="1" applyFill="1" applyBorder="1" applyAlignment="1">
      <alignment horizontal="center" wrapText="1"/>
    </xf>
    <xf numFmtId="0" fontId="12" fillId="2" borderId="12" xfId="8" applyFont="1" applyFill="1" applyBorder="1" applyAlignment="1">
      <alignment horizontal="center" wrapText="1"/>
    </xf>
    <xf numFmtId="0" fontId="14" fillId="2" borderId="8"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3" fillId="0" borderId="14" xfId="0" applyFont="1" applyBorder="1" applyAlignment="1">
      <alignment horizontal="justify" vertical="center" wrapText="1"/>
    </xf>
    <xf numFmtId="0" fontId="0" fillId="0" borderId="6" xfId="0" applyBorder="1" applyAlignment="1">
      <alignment horizontal="justify" vertical="center" wrapText="1"/>
    </xf>
    <xf numFmtId="0" fontId="0" fillId="0" borderId="11" xfId="0" applyBorder="1" applyAlignment="1">
      <alignment horizontal="justify" vertical="center" wrapText="1"/>
    </xf>
    <xf numFmtId="0" fontId="12" fillId="0" borderId="15"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13" fillId="0" borderId="15" xfId="0" applyFont="1" applyBorder="1" applyAlignment="1">
      <alignment horizontal="justify" vertical="center" wrapText="1"/>
    </xf>
    <xf numFmtId="0" fontId="0" fillId="0" borderId="0" xfId="0" applyBorder="1" applyAlignment="1">
      <alignment horizontal="justify" vertical="center" wrapText="1"/>
    </xf>
    <xf numFmtId="0" fontId="0" fillId="0" borderId="10" xfId="0" applyBorder="1" applyAlignment="1">
      <alignment horizontal="justify" vertical="center" wrapText="1"/>
    </xf>
    <xf numFmtId="0" fontId="13" fillId="0" borderId="8" xfId="0" applyFont="1" applyBorder="1" applyAlignment="1">
      <alignment horizontal="center" vertical="top"/>
    </xf>
    <xf numFmtId="0" fontId="13" fillId="0" borderId="13" xfId="0" applyFont="1" applyBorder="1" applyAlignment="1">
      <alignment horizontal="center" vertical="top"/>
    </xf>
    <xf numFmtId="0" fontId="13" fillId="0" borderId="9" xfId="0" applyFont="1" applyBorder="1" applyAlignment="1">
      <alignment horizontal="center" vertical="top"/>
    </xf>
    <xf numFmtId="2" fontId="12" fillId="0" borderId="15" xfId="0" applyNumberFormat="1" applyFont="1" applyFill="1" applyBorder="1" applyAlignment="1">
      <alignment horizontal="left" vertical="center" wrapText="1"/>
    </xf>
    <xf numFmtId="2" fontId="12" fillId="0" borderId="0" xfId="0" applyNumberFormat="1" applyFont="1" applyFill="1" applyBorder="1" applyAlignment="1">
      <alignment horizontal="left" vertical="center" wrapText="1"/>
    </xf>
    <xf numFmtId="2" fontId="12" fillId="0" borderId="10" xfId="0" applyNumberFormat="1" applyFont="1" applyFill="1" applyBorder="1" applyAlignment="1">
      <alignment horizontal="left" vertical="center" wrapText="1"/>
    </xf>
    <xf numFmtId="2" fontId="12" fillId="0" borderId="8" xfId="0" applyNumberFormat="1" applyFont="1" applyBorder="1" applyAlignment="1">
      <alignment horizontal="left" vertical="center" wrapText="1"/>
    </xf>
    <xf numFmtId="2" fontId="12" fillId="0" borderId="13" xfId="0" applyNumberFormat="1" applyFont="1" applyBorder="1" applyAlignment="1">
      <alignment horizontal="left" vertical="center" wrapText="1"/>
    </xf>
    <xf numFmtId="2" fontId="12" fillId="0" borderId="9" xfId="0" applyNumberFormat="1" applyFont="1" applyBorder="1" applyAlignment="1">
      <alignment horizontal="left" vertical="center" wrapText="1"/>
    </xf>
    <xf numFmtId="0" fontId="14" fillId="2" borderId="12"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5" xfId="0" applyFont="1" applyFill="1" applyBorder="1" applyAlignment="1">
      <alignment horizontal="justify" vertical="center" wrapText="1"/>
    </xf>
    <xf numFmtId="0" fontId="12" fillId="0" borderId="0"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10" xfId="0" applyFont="1" applyBorder="1" applyAlignment="1">
      <alignment horizontal="justify" vertical="center" wrapText="1"/>
    </xf>
    <xf numFmtId="0" fontId="12" fillId="0" borderId="14" xfId="0" applyFont="1" applyBorder="1" applyAlignment="1">
      <alignment vertical="top"/>
    </xf>
    <xf numFmtId="0" fontId="12" fillId="0" borderId="6" xfId="0" applyFont="1" applyBorder="1" applyAlignment="1">
      <alignment vertical="top"/>
    </xf>
    <xf numFmtId="0" fontId="12" fillId="0" borderId="11" xfId="0" applyFont="1" applyBorder="1" applyAlignment="1">
      <alignment vertical="top"/>
    </xf>
    <xf numFmtId="0" fontId="12" fillId="0" borderId="15" xfId="0" applyFont="1" applyFill="1" applyBorder="1" applyAlignment="1">
      <alignment vertical="top"/>
    </xf>
    <xf numFmtId="0" fontId="12" fillId="0" borderId="0" xfId="0" applyFont="1" applyFill="1" applyBorder="1" applyAlignment="1">
      <alignment vertical="top"/>
    </xf>
    <xf numFmtId="0" fontId="12" fillId="0" borderId="10" xfId="0" applyFont="1" applyFill="1" applyBorder="1" applyAlignment="1">
      <alignment vertical="top"/>
    </xf>
    <xf numFmtId="0" fontId="12" fillId="0" borderId="15" xfId="0" applyFont="1" applyFill="1" applyBorder="1" applyAlignment="1">
      <alignment vertical="top" wrapText="1"/>
    </xf>
    <xf numFmtId="0" fontId="12" fillId="0" borderId="0" xfId="0" applyFont="1" applyBorder="1" applyAlignment="1">
      <alignment vertical="top"/>
    </xf>
    <xf numFmtId="0" fontId="12" fillId="0" borderId="10" xfId="0" applyFont="1" applyBorder="1" applyAlignment="1">
      <alignment vertical="top"/>
    </xf>
    <xf numFmtId="0" fontId="12" fillId="0" borderId="15" xfId="0" applyFont="1" applyBorder="1" applyAlignment="1">
      <alignment vertical="top"/>
    </xf>
    <xf numFmtId="0" fontId="12" fillId="0" borderId="0" xfId="0" applyFont="1" applyBorder="1" applyAlignment="1">
      <alignment vertical="top" wrapText="1"/>
    </xf>
    <xf numFmtId="0" fontId="12" fillId="0" borderId="10" xfId="0" applyFont="1" applyBorder="1" applyAlignment="1">
      <alignment vertical="top" wrapText="1"/>
    </xf>
    <xf numFmtId="0" fontId="12" fillId="0" borderId="14" xfId="0" applyFont="1" applyBorder="1" applyAlignment="1">
      <alignment vertical="top" wrapText="1"/>
    </xf>
    <xf numFmtId="11" fontId="12" fillId="0" borderId="15" xfId="0" applyNumberFormat="1" applyFont="1" applyFill="1" applyBorder="1" applyAlignment="1">
      <alignment vertical="center" wrapText="1"/>
    </xf>
    <xf numFmtId="11" fontId="12" fillId="0" borderId="0" xfId="0" applyNumberFormat="1" applyFont="1" applyFill="1" applyBorder="1" applyAlignment="1">
      <alignment vertical="center" wrapText="1"/>
    </xf>
    <xf numFmtId="11" fontId="12" fillId="0" borderId="10" xfId="0" applyNumberFormat="1" applyFont="1" applyFill="1" applyBorder="1" applyAlignment="1">
      <alignment vertical="center" wrapText="1"/>
    </xf>
    <xf numFmtId="0" fontId="12" fillId="0" borderId="1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0" xfId="0" applyFont="1" applyFill="1" applyBorder="1" applyAlignment="1">
      <alignment horizontal="left" vertical="top" wrapText="1"/>
    </xf>
    <xf numFmtId="0" fontId="13" fillId="0" borderId="0" xfId="0" applyFont="1" applyBorder="1" applyAlignment="1">
      <alignment horizontal="center" vertical="top" wrapText="1"/>
    </xf>
    <xf numFmtId="0" fontId="13" fillId="0" borderId="0" xfId="0" applyFont="1" applyBorder="1" applyAlignment="1">
      <alignment horizontal="left" vertical="top" wrapText="1"/>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10" xfId="0" applyFont="1" applyBorder="1" applyAlignment="1">
      <alignment vertical="center" wrapText="1"/>
    </xf>
    <xf numFmtId="0" fontId="12" fillId="0" borderId="15"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0" xfId="0" applyFont="1" applyFill="1" applyBorder="1" applyAlignment="1">
      <alignment horizontal="justify" vertical="top" wrapText="1"/>
    </xf>
    <xf numFmtId="0" fontId="12" fillId="0" borderId="15" xfId="0" applyFont="1" applyBorder="1" applyAlignment="1">
      <alignment horizontal="justify" vertical="top" wrapText="1"/>
    </xf>
    <xf numFmtId="0" fontId="12" fillId="0" borderId="0" xfId="0" applyFont="1" applyBorder="1" applyAlignment="1">
      <alignment horizontal="justify" vertical="top" wrapText="1"/>
    </xf>
    <xf numFmtId="0" fontId="12" fillId="0" borderId="10" xfId="0" applyFont="1" applyBorder="1" applyAlignment="1">
      <alignment horizontal="justify" vertical="top" wrapText="1"/>
    </xf>
    <xf numFmtId="0" fontId="12" fillId="0" borderId="14" xfId="0" applyFont="1" applyBorder="1" applyAlignment="1">
      <alignment horizontal="justify" vertical="top"/>
    </xf>
    <xf numFmtId="0" fontId="12" fillId="0" borderId="6" xfId="0" applyFont="1" applyBorder="1" applyAlignment="1">
      <alignment horizontal="justify" vertical="top"/>
    </xf>
    <xf numFmtId="0" fontId="12" fillId="0" borderId="11" xfId="0" applyFont="1" applyBorder="1" applyAlignment="1">
      <alignment horizontal="justify" vertical="top"/>
    </xf>
    <xf numFmtId="0" fontId="13" fillId="0" borderId="6" xfId="0" applyFont="1" applyBorder="1" applyAlignment="1">
      <alignment horizontal="center" vertical="top"/>
    </xf>
    <xf numFmtId="0" fontId="12" fillId="0" borderId="0" xfId="0" applyFont="1" applyBorder="1" applyAlignment="1">
      <alignment horizontal="center" vertical="center" wrapText="1"/>
    </xf>
    <xf numFmtId="0" fontId="0" fillId="0" borderId="0" xfId="0" applyAlignment="1">
      <alignment horizontal="center" vertical="center" wrapText="1"/>
    </xf>
    <xf numFmtId="0" fontId="16" fillId="0" borderId="15" xfId="0" applyFont="1" applyBorder="1" applyAlignment="1">
      <alignment horizontal="justify" vertical="center" wrapText="1"/>
    </xf>
    <xf numFmtId="0" fontId="16" fillId="0" borderId="0" xfId="0" quotePrefix="1" applyFont="1" applyBorder="1" applyAlignment="1">
      <alignment horizontal="justify" vertical="center"/>
    </xf>
    <xf numFmtId="0" fontId="16" fillId="0" borderId="10" xfId="0" quotePrefix="1" applyFont="1" applyBorder="1" applyAlignment="1">
      <alignment horizontal="justify" vertical="center"/>
    </xf>
    <xf numFmtId="0" fontId="14" fillId="2" borderId="5"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6" fillId="0" borderId="15" xfId="0" applyFont="1" applyBorder="1" applyAlignment="1">
      <alignment horizontal="justify" vertical="center"/>
    </xf>
    <xf numFmtId="0" fontId="14" fillId="0" borderId="15" xfId="0" quotePrefix="1" applyFont="1" applyBorder="1" applyAlignment="1">
      <alignment horizontal="justify" vertical="center"/>
    </xf>
    <xf numFmtId="0" fontId="14" fillId="0" borderId="0" xfId="0" quotePrefix="1" applyFont="1" applyBorder="1" applyAlignment="1">
      <alignment horizontal="justify" vertical="center"/>
    </xf>
    <xf numFmtId="0" fontId="14" fillId="0" borderId="10" xfId="0" quotePrefix="1" applyFont="1" applyBorder="1" applyAlignment="1">
      <alignment horizontal="justify" vertical="center"/>
    </xf>
    <xf numFmtId="0" fontId="14" fillId="2" borderId="5" xfId="112" applyFont="1" applyFill="1" applyBorder="1" applyAlignment="1">
      <alignment horizontal="left" vertical="center" wrapText="1"/>
    </xf>
    <xf numFmtId="0" fontId="14" fillId="2" borderId="7" xfId="112" applyFont="1" applyFill="1" applyBorder="1" applyAlignment="1">
      <alignment horizontal="left" vertical="center" wrapText="1"/>
    </xf>
    <xf numFmtId="0" fontId="14" fillId="2" borderId="12" xfId="112" applyFont="1" applyFill="1" applyBorder="1" applyAlignment="1">
      <alignment horizontal="left" vertical="center" wrapText="1"/>
    </xf>
    <xf numFmtId="0" fontId="57" fillId="2" borderId="5" xfId="110" applyFont="1" applyFill="1" applyBorder="1" applyAlignment="1">
      <alignment horizontal="center" vertical="center" wrapText="1"/>
    </xf>
    <xf numFmtId="0" fontId="57" fillId="2" borderId="7" xfId="110" applyFont="1" applyFill="1" applyBorder="1" applyAlignment="1">
      <alignment horizontal="center" vertical="center" wrapText="1"/>
    </xf>
    <xf numFmtId="0" fontId="57" fillId="2" borderId="12" xfId="110" applyFont="1" applyFill="1" applyBorder="1" applyAlignment="1">
      <alignment horizontal="center" vertical="center" wrapText="1"/>
    </xf>
    <xf numFmtId="0" fontId="12" fillId="0" borderId="5" xfId="110" applyFont="1" applyFill="1" applyBorder="1" applyAlignment="1">
      <alignment horizontal="left" vertical="center"/>
    </xf>
    <xf numFmtId="0" fontId="12" fillId="0" borderId="7" xfId="110" applyFont="1" applyFill="1" applyBorder="1" applyAlignment="1">
      <alignment horizontal="left" vertical="center"/>
    </xf>
    <xf numFmtId="0" fontId="12" fillId="0" borderId="12" xfId="110" applyFont="1" applyFill="1" applyBorder="1" applyAlignment="1">
      <alignment horizontal="left" vertical="center"/>
    </xf>
    <xf numFmtId="0" fontId="12" fillId="0" borderId="5" xfId="112" applyFont="1" applyBorder="1" applyAlignment="1">
      <alignment horizontal="left" vertical="center"/>
    </xf>
    <xf numFmtId="0" fontId="12" fillId="0" borderId="7" xfId="112" applyFont="1" applyBorder="1" applyAlignment="1">
      <alignment horizontal="left" vertical="center"/>
    </xf>
    <xf numFmtId="0" fontId="12" fillId="0" borderId="12" xfId="112" applyFont="1" applyBorder="1" applyAlignment="1">
      <alignment horizontal="left" vertical="center"/>
    </xf>
    <xf numFmtId="0" fontId="14" fillId="0" borderId="2" xfId="0" quotePrefix="1" applyFont="1" applyBorder="1" applyAlignment="1">
      <alignment horizontal="center" vertical="top"/>
    </xf>
    <xf numFmtId="0" fontId="14" fillId="0" borderId="1" xfId="0" quotePrefix="1" applyFont="1" applyBorder="1" applyAlignment="1">
      <alignment horizontal="center" vertical="top"/>
    </xf>
    <xf numFmtId="0" fontId="14" fillId="0" borderId="3" xfId="0" quotePrefix="1" applyFont="1" applyBorder="1" applyAlignment="1">
      <alignment horizontal="center" vertical="top"/>
    </xf>
    <xf numFmtId="0" fontId="14"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4" fillId="0" borderId="5" xfId="0" applyFont="1" applyBorder="1" applyAlignment="1">
      <alignment horizontal="center" vertical="center"/>
    </xf>
    <xf numFmtId="0" fontId="14" fillId="0" borderId="12" xfId="0" applyFont="1" applyBorder="1" applyAlignment="1">
      <alignment horizontal="center" vertical="center"/>
    </xf>
    <xf numFmtId="4" fontId="14" fillId="0" borderId="14" xfId="0" quotePrefix="1" applyNumberFormat="1" applyFont="1" applyBorder="1" applyAlignment="1">
      <alignment horizontal="center" vertical="center"/>
    </xf>
    <xf numFmtId="4" fontId="14" fillId="0" borderId="11" xfId="0" quotePrefix="1" applyNumberFormat="1" applyFont="1" applyBorder="1" applyAlignment="1">
      <alignment horizontal="center" vertical="center"/>
    </xf>
    <xf numFmtId="0" fontId="14" fillId="0" borderId="5" xfId="0" applyFont="1" applyBorder="1" applyAlignment="1">
      <alignment horizontal="center" vertical="center" wrapText="1"/>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12" xfId="7" applyFont="1" applyFill="1" applyBorder="1" applyAlignment="1">
      <alignment horizontal="center" vertical="center" wrapText="1"/>
    </xf>
    <xf numFmtId="0" fontId="14" fillId="0" borderId="5" xfId="7" applyFont="1" applyBorder="1" applyAlignment="1">
      <alignment horizontal="justify" vertical="center" wrapText="1"/>
    </xf>
    <xf numFmtId="0" fontId="14" fillId="0" borderId="12" xfId="7" applyFont="1" applyBorder="1" applyAlignment="1">
      <alignment horizontal="justify" vertical="center" wrapText="1"/>
    </xf>
    <xf numFmtId="0" fontId="16" fillId="0" borderId="12" xfId="7" applyFont="1" applyBorder="1"/>
    <xf numFmtId="0" fontId="10" fillId="2" borderId="5" xfId="7" applyFont="1" applyFill="1" applyBorder="1" applyAlignment="1">
      <alignment horizontal="center" vertical="center" wrapText="1"/>
    </xf>
    <xf numFmtId="0" fontId="10" fillId="2" borderId="7" xfId="7" applyFont="1" applyFill="1" applyBorder="1" applyAlignment="1">
      <alignment horizontal="center" vertical="center" wrapText="1"/>
    </xf>
    <xf numFmtId="0" fontId="10" fillId="2" borderId="12" xfId="7" applyFont="1" applyFill="1" applyBorder="1" applyAlignment="1">
      <alignment horizontal="center" vertical="center" wrapText="1"/>
    </xf>
    <xf numFmtId="0" fontId="14" fillId="0" borderId="5" xfId="7" applyFont="1" applyFill="1" applyBorder="1" applyAlignment="1">
      <alignment horizontal="justify" vertical="center"/>
    </xf>
    <xf numFmtId="0" fontId="14" fillId="0" borderId="7" xfId="7" applyFont="1" applyFill="1" applyBorder="1" applyAlignment="1">
      <alignment horizontal="justify" vertical="center"/>
    </xf>
    <xf numFmtId="0" fontId="14" fillId="0" borderId="12" xfId="7" applyFont="1" applyFill="1" applyBorder="1" applyAlignment="1">
      <alignment horizontal="justify" vertical="center"/>
    </xf>
    <xf numFmtId="0" fontId="16" fillId="0" borderId="7" xfId="7" applyFont="1" applyBorder="1" applyAlignment="1">
      <alignment horizontal="center"/>
    </xf>
    <xf numFmtId="0" fontId="11" fillId="2" borderId="2" xfId="12" applyFont="1" applyFill="1" applyBorder="1" applyAlignment="1">
      <alignment horizontal="center" vertical="center" wrapText="1"/>
    </xf>
    <xf numFmtId="0" fontId="11" fillId="2" borderId="3" xfId="12" applyFont="1" applyFill="1" applyBorder="1" applyAlignment="1">
      <alignment horizontal="center" vertical="center" wrapText="1"/>
    </xf>
    <xf numFmtId="0" fontId="16" fillId="2" borderId="7" xfId="0" applyFont="1" applyFill="1" applyBorder="1"/>
    <xf numFmtId="0" fontId="14" fillId="2" borderId="2" xfId="12" applyFont="1" applyFill="1" applyBorder="1" applyAlignment="1">
      <alignment horizontal="center" vertical="center" wrapText="1"/>
    </xf>
    <xf numFmtId="0" fontId="14" fillId="2" borderId="3" xfId="12" applyFont="1" applyFill="1" applyBorder="1" applyAlignment="1">
      <alignment horizontal="center" vertical="center" wrapText="1"/>
    </xf>
    <xf numFmtId="0" fontId="14" fillId="37" borderId="2" xfId="0" applyFont="1" applyFill="1" applyBorder="1" applyAlignment="1">
      <alignment horizontal="center" vertical="center" wrapText="1"/>
    </xf>
    <xf numFmtId="0" fontId="14" fillId="37" borderId="3" xfId="0" applyFont="1" applyFill="1" applyBorder="1" applyAlignment="1">
      <alignment horizontal="center" vertical="center" wrapText="1"/>
    </xf>
    <xf numFmtId="0" fontId="12" fillId="2" borderId="28" xfId="107" applyFont="1" applyFill="1" applyBorder="1" applyAlignment="1">
      <alignment horizontal="center" vertical="center"/>
    </xf>
    <xf numFmtId="0" fontId="12" fillId="2" borderId="0" xfId="108" applyFont="1" applyFill="1" applyBorder="1" applyAlignment="1">
      <alignment horizontal="center" vertical="center"/>
    </xf>
    <xf numFmtId="0" fontId="12" fillId="2" borderId="29" xfId="108" applyFont="1" applyFill="1" applyBorder="1" applyAlignment="1">
      <alignment horizontal="center" vertical="center"/>
    </xf>
    <xf numFmtId="0" fontId="12" fillId="2" borderId="0" xfId="107" applyFont="1" applyFill="1" applyBorder="1" applyAlignment="1">
      <alignment horizontal="center" vertical="center"/>
    </xf>
    <xf numFmtId="0" fontId="12" fillId="2" borderId="0" xfId="108" applyFont="1" applyFill="1" applyBorder="1" applyAlignment="1">
      <alignment horizontal="center" vertical="center" wrapText="1"/>
    </xf>
    <xf numFmtId="0" fontId="12" fillId="2" borderId="25" xfId="107" applyFont="1" applyFill="1" applyBorder="1" applyAlignment="1">
      <alignment horizontal="center" vertical="center"/>
    </xf>
    <xf numFmtId="0" fontId="12" fillId="2" borderId="26" xfId="107" applyFont="1" applyFill="1" applyBorder="1" applyAlignment="1">
      <alignment horizontal="center" vertical="center"/>
    </xf>
    <xf numFmtId="0" fontId="12" fillId="2" borderId="27" xfId="107" applyFont="1" applyFill="1" applyBorder="1" applyAlignment="1">
      <alignment horizontal="center" vertical="center"/>
    </xf>
    <xf numFmtId="0" fontId="12" fillId="2" borderId="29" xfId="107" applyFont="1" applyFill="1" applyBorder="1" applyAlignment="1">
      <alignment horizontal="center" vertical="center"/>
    </xf>
  </cellXfs>
  <cellStyles count="113">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illares 8" xfId="109"/>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19" xfId="106"/>
    <cellStyle name="Normal 2" xfId="6"/>
    <cellStyle name="Normal 2 2" xfId="7"/>
    <cellStyle name="Normal 2 2 2" xfId="78"/>
    <cellStyle name="Normal 2 2 2 2" xfId="112"/>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20" xfId="111"/>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7">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11</xdr:row>
      <xdr:rowOff>190500</xdr:rowOff>
    </xdr:from>
    <xdr:to>
      <xdr:col>8</xdr:col>
      <xdr:colOff>958550</xdr:colOff>
      <xdr:row>16</xdr:row>
      <xdr:rowOff>40021</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2733675" y="2914650"/>
          <a:ext cx="4559000" cy="10401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30481</xdr:colOff>
      <xdr:row>8</xdr:row>
      <xdr:rowOff>125731</xdr:rowOff>
    </xdr:from>
    <xdr:to>
      <xdr:col>5</xdr:col>
      <xdr:colOff>1</xdr:colOff>
      <xdr:row>11</xdr:row>
      <xdr:rowOff>167640</xdr:rowOff>
    </xdr:to>
    <xdr:pic>
      <xdr:nvPicPr>
        <xdr:cNvPr id="2" name="Imagen 1">
          <a:extLst>
            <a:ext uri="{FF2B5EF4-FFF2-40B4-BE49-F238E27FC236}">
              <a16:creationId xmlns:a16="http://schemas.microsoft.com/office/drawing/2014/main" xmlns="" id="{00000000-0008-0000-3A00-000002000000}"/>
            </a:ext>
          </a:extLst>
        </xdr:cNvPr>
        <xdr:cNvPicPr>
          <a:picLocks noChangeAspect="1"/>
        </xdr:cNvPicPr>
      </xdr:nvPicPr>
      <xdr:blipFill>
        <a:blip xmlns:r="http://schemas.openxmlformats.org/officeDocument/2006/relationships" r:embed="rId1"/>
        <a:stretch>
          <a:fillRect/>
        </a:stretch>
      </xdr:blipFill>
      <xdr:spPr>
        <a:xfrm>
          <a:off x="2819401" y="2327911"/>
          <a:ext cx="3901440" cy="7277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861060</xdr:colOff>
      <xdr:row>7</xdr:row>
      <xdr:rowOff>624840</xdr:rowOff>
    </xdr:from>
    <xdr:to>
      <xdr:col>4</xdr:col>
      <xdr:colOff>579120</xdr:colOff>
      <xdr:row>8</xdr:row>
      <xdr:rowOff>247649</xdr:rowOff>
    </xdr:to>
    <xdr:pic>
      <xdr:nvPicPr>
        <xdr:cNvPr id="3" name="Imagen 2">
          <a:extLst>
            <a:ext uri="{FF2B5EF4-FFF2-40B4-BE49-F238E27FC236}">
              <a16:creationId xmlns:a16="http://schemas.microsoft.com/office/drawing/2014/main" xmlns="" id="{99BFB5E0-9192-455D-B659-AC355C7F6CEC}"/>
            </a:ext>
          </a:extLst>
        </xdr:cNvPr>
        <xdr:cNvPicPr>
          <a:picLocks noChangeAspect="1"/>
        </xdr:cNvPicPr>
      </xdr:nvPicPr>
      <xdr:blipFill>
        <a:blip xmlns:r="http://schemas.openxmlformats.org/officeDocument/2006/relationships" r:embed="rId1"/>
        <a:stretch>
          <a:fillRect/>
        </a:stretch>
      </xdr:blipFill>
      <xdr:spPr>
        <a:xfrm>
          <a:off x="2964180" y="3139440"/>
          <a:ext cx="3901440" cy="727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2865119</xdr:colOff>
      <xdr:row>13</xdr:row>
      <xdr:rowOff>160020</xdr:rowOff>
    </xdr:from>
    <xdr:to>
      <xdr:col>2</xdr:col>
      <xdr:colOff>411480</xdr:colOff>
      <xdr:row>15</xdr:row>
      <xdr:rowOff>175260</xdr:rowOff>
    </xdr:to>
    <xdr:pic>
      <xdr:nvPicPr>
        <xdr:cNvPr id="2" name="Imagen 1">
          <a:extLst>
            <a:ext uri="{FF2B5EF4-FFF2-40B4-BE49-F238E27FC236}">
              <a16:creationId xmlns:a16="http://schemas.microsoft.com/office/drawing/2014/main" xmlns="" id="{00000000-0008-0000-3C00-000002000000}"/>
            </a:ext>
          </a:extLst>
        </xdr:cNvPr>
        <xdr:cNvPicPr>
          <a:picLocks noChangeAspect="1"/>
        </xdr:cNvPicPr>
      </xdr:nvPicPr>
      <xdr:blipFill>
        <a:blip xmlns:r="http://schemas.openxmlformats.org/officeDocument/2006/relationships" r:embed="rId1"/>
        <a:stretch>
          <a:fillRect/>
        </a:stretch>
      </xdr:blipFill>
      <xdr:spPr>
        <a:xfrm>
          <a:off x="2865119" y="2461260"/>
          <a:ext cx="3924301" cy="8686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5"/>
  <sheetViews>
    <sheetView showGridLines="0" tabSelected="1" workbookViewId="0"/>
  </sheetViews>
  <sheetFormatPr baseColWidth="10" defaultColWidth="11.42578125" defaultRowHeight="13.5"/>
  <cols>
    <col min="1" max="16384" width="11.42578125" style="1"/>
  </cols>
  <sheetData>
    <row r="14" spans="1:13" ht="13.15" customHeight="1">
      <c r="A14" s="430" t="s">
        <v>620</v>
      </c>
      <c r="B14" s="430"/>
      <c r="C14" s="430"/>
      <c r="D14" s="430"/>
      <c r="E14" s="430"/>
      <c r="F14" s="430"/>
      <c r="G14" s="430"/>
      <c r="H14" s="430"/>
      <c r="I14" s="430"/>
      <c r="J14" s="430"/>
      <c r="K14" s="430"/>
      <c r="L14" s="91"/>
      <c r="M14" s="91"/>
    </row>
    <row r="15" spans="1:13" ht="13.15" customHeight="1">
      <c r="A15" s="430"/>
      <c r="B15" s="430"/>
      <c r="C15" s="430"/>
      <c r="D15" s="430"/>
      <c r="E15" s="430"/>
      <c r="F15" s="430"/>
      <c r="G15" s="430"/>
      <c r="H15" s="430"/>
      <c r="I15" s="430"/>
      <c r="J15" s="430"/>
      <c r="K15" s="430"/>
      <c r="L15" s="91"/>
      <c r="M15" s="91"/>
    </row>
    <row r="16" spans="1:13" ht="13.15" customHeight="1">
      <c r="A16" s="430"/>
      <c r="B16" s="430"/>
      <c r="C16" s="430"/>
      <c r="D16" s="430"/>
      <c r="E16" s="430"/>
      <c r="F16" s="430"/>
      <c r="G16" s="430"/>
      <c r="H16" s="430"/>
      <c r="I16" s="430"/>
      <c r="J16" s="430"/>
      <c r="K16" s="430"/>
      <c r="L16" s="91"/>
      <c r="M16" s="91"/>
    </row>
    <row r="18" spans="1:13" ht="15" customHeight="1">
      <c r="A18" s="431" t="s">
        <v>105</v>
      </c>
      <c r="B18" s="431"/>
      <c r="C18" s="431"/>
      <c r="D18" s="431"/>
      <c r="E18" s="431"/>
      <c r="F18" s="431"/>
      <c r="G18" s="431"/>
      <c r="H18" s="431"/>
      <c r="I18" s="431"/>
      <c r="J18" s="431"/>
      <c r="K18" s="431"/>
      <c r="L18" s="91"/>
      <c r="M18" s="91"/>
    </row>
    <row r="19" spans="1:13" ht="15" customHeight="1">
      <c r="A19" s="431"/>
      <c r="B19" s="431"/>
      <c r="C19" s="431"/>
      <c r="D19" s="431"/>
      <c r="E19" s="431"/>
      <c r="F19" s="431"/>
      <c r="G19" s="431"/>
      <c r="H19" s="431"/>
      <c r="I19" s="431"/>
      <c r="J19" s="431"/>
      <c r="K19" s="431"/>
      <c r="L19" s="91"/>
      <c r="M19" s="91"/>
    </row>
    <row r="20" spans="1:13" ht="15" customHeight="1">
      <c r="A20" s="431"/>
      <c r="B20" s="431"/>
      <c r="C20" s="431"/>
      <c r="D20" s="431"/>
      <c r="E20" s="431"/>
      <c r="F20" s="431"/>
      <c r="G20" s="431"/>
      <c r="H20" s="431"/>
      <c r="I20" s="431"/>
      <c r="J20" s="431"/>
      <c r="K20" s="431"/>
      <c r="L20" s="91"/>
      <c r="M20" s="91"/>
    </row>
    <row r="21" spans="1:13" ht="15" customHeight="1">
      <c r="A21" s="431"/>
      <c r="B21" s="431"/>
      <c r="C21" s="431"/>
      <c r="D21" s="431"/>
      <c r="E21" s="431"/>
      <c r="F21" s="431"/>
      <c r="G21" s="431"/>
      <c r="H21" s="431"/>
      <c r="I21" s="431"/>
      <c r="J21" s="431"/>
      <c r="K21" s="431"/>
      <c r="L21" s="91"/>
      <c r="M21" s="91"/>
    </row>
    <row r="22" spans="1:13" ht="13.15" customHeight="1">
      <c r="A22" s="91"/>
      <c r="B22" s="91"/>
      <c r="C22" s="91"/>
      <c r="D22" s="91"/>
      <c r="E22" s="91"/>
      <c r="F22" s="91"/>
      <c r="G22" s="91"/>
      <c r="H22" s="91"/>
      <c r="I22" s="91"/>
      <c r="J22" s="91"/>
      <c r="K22" s="91"/>
      <c r="L22" s="91"/>
      <c r="M22" s="91"/>
    </row>
    <row r="23" spans="1:13" ht="13.15" customHeight="1">
      <c r="A23" s="91"/>
      <c r="B23" s="91"/>
      <c r="C23" s="91"/>
      <c r="D23" s="91"/>
      <c r="E23" s="91"/>
      <c r="F23" s="91"/>
      <c r="G23" s="91"/>
      <c r="H23" s="91"/>
      <c r="I23" s="91"/>
      <c r="J23" s="91"/>
      <c r="K23" s="91"/>
      <c r="L23" s="91"/>
      <c r="M23" s="91"/>
    </row>
    <row r="33" spans="1:13" s="95" customFormat="1" ht="16.5">
      <c r="A33" s="80" t="s">
        <v>144</v>
      </c>
      <c r="B33" s="80"/>
      <c r="C33" s="80"/>
      <c r="D33" s="92"/>
      <c r="E33" s="92"/>
      <c r="F33" s="93"/>
      <c r="G33" s="93" t="s">
        <v>143</v>
      </c>
      <c r="H33" s="80"/>
      <c r="I33" s="80"/>
      <c r="J33" s="80"/>
      <c r="K33" s="94"/>
      <c r="L33" s="94"/>
    </row>
    <row r="34" spans="1:13" ht="15.75" customHeight="1">
      <c r="B34" s="432" t="s">
        <v>618</v>
      </c>
      <c r="C34" s="432"/>
      <c r="D34" s="432"/>
      <c r="E34" s="432"/>
      <c r="F34" s="395"/>
      <c r="G34" s="396"/>
      <c r="H34" s="432" t="s">
        <v>619</v>
      </c>
      <c r="I34" s="432"/>
      <c r="J34" s="432"/>
      <c r="K34" s="432"/>
      <c r="L34" s="150"/>
      <c r="M34" s="150"/>
    </row>
    <row r="35" spans="1:13">
      <c r="B35" s="396" t="s">
        <v>142</v>
      </c>
      <c r="C35" s="396"/>
      <c r="D35" s="396"/>
      <c r="E35" s="396"/>
      <c r="F35" s="396"/>
      <c r="G35" s="396"/>
      <c r="H35" s="433" t="s">
        <v>145</v>
      </c>
      <c r="I35" s="433"/>
      <c r="J35" s="433"/>
      <c r="K35" s="433"/>
    </row>
  </sheetData>
  <mergeCells count="5">
    <mergeCell ref="A14:K16"/>
    <mergeCell ref="A18:K21"/>
    <mergeCell ref="B34:E34"/>
    <mergeCell ref="H34:K34"/>
    <mergeCell ref="H35: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&amp;C&amp;G&amp;R</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view="pageBreakPreview" topLeftCell="A13" zoomScale="90" zoomScaleNormal="85" zoomScaleSheetLayoutView="90" workbookViewId="0">
      <selection activeCell="F28" sqref="F28"/>
    </sheetView>
  </sheetViews>
  <sheetFormatPr baseColWidth="10" defaultColWidth="11.42578125" defaultRowHeight="13.5"/>
  <cols>
    <col min="1" max="1" width="3.85546875" style="32" customWidth="1"/>
    <col min="2" max="4" width="3.140625" style="32" customWidth="1"/>
    <col min="5" max="5" width="4" style="32" customWidth="1"/>
    <col min="6" max="6" width="29.140625" style="32" customWidth="1"/>
    <col min="7" max="7" width="8" style="32" customWidth="1"/>
    <col min="8" max="10" width="15.7109375" style="32" customWidth="1"/>
    <col min="11" max="11" width="8.28515625" style="32" customWidth="1"/>
    <col min="12" max="12" width="8" style="32" customWidth="1"/>
    <col min="13" max="17" width="15.7109375" style="32" customWidth="1"/>
    <col min="18" max="19" width="7.7109375" style="32" customWidth="1"/>
    <col min="20" max="21" width="8.85546875" style="32" customWidth="1"/>
    <col min="22" max="16384" width="11.42578125" style="32"/>
  </cols>
  <sheetData>
    <row r="1" spans="1:21" ht="25.15" customHeight="1">
      <c r="A1" s="456" t="s">
        <v>60</v>
      </c>
      <c r="B1" s="457"/>
      <c r="C1" s="457"/>
      <c r="D1" s="457"/>
      <c r="E1" s="457"/>
      <c r="F1" s="457"/>
      <c r="G1" s="457"/>
      <c r="H1" s="457"/>
      <c r="I1" s="457"/>
      <c r="J1" s="457"/>
      <c r="K1" s="457"/>
      <c r="L1" s="457"/>
      <c r="M1" s="457"/>
      <c r="N1" s="457"/>
      <c r="O1" s="457"/>
      <c r="P1" s="457"/>
      <c r="Q1" s="457"/>
      <c r="R1" s="457"/>
      <c r="S1" s="457"/>
      <c r="T1" s="457"/>
      <c r="U1" s="458"/>
    </row>
    <row r="2" spans="1:21" ht="36.75" customHeight="1">
      <c r="A2" s="459" t="s">
        <v>677</v>
      </c>
      <c r="B2" s="460"/>
      <c r="C2" s="460"/>
      <c r="D2" s="460"/>
      <c r="E2" s="460"/>
      <c r="F2" s="460"/>
      <c r="G2" s="460"/>
      <c r="H2" s="460"/>
      <c r="I2" s="460"/>
      <c r="J2" s="460"/>
      <c r="K2" s="460"/>
      <c r="L2" s="460"/>
      <c r="M2" s="460"/>
      <c r="N2" s="460"/>
      <c r="O2" s="460"/>
      <c r="P2" s="460"/>
      <c r="Q2" s="460"/>
      <c r="R2" s="460"/>
      <c r="S2" s="460"/>
      <c r="T2" s="460"/>
      <c r="U2" s="461"/>
    </row>
    <row r="3" spans="1:21" ht="6" customHeight="1">
      <c r="U3" s="96"/>
    </row>
    <row r="4" spans="1:21" ht="20.100000000000001" customHeight="1">
      <c r="A4" s="439" t="s">
        <v>147</v>
      </c>
      <c r="B4" s="462"/>
      <c r="C4" s="462"/>
      <c r="D4" s="462"/>
      <c r="E4" s="462"/>
      <c r="F4" s="462"/>
      <c r="G4" s="462"/>
      <c r="H4" s="462"/>
      <c r="I4" s="462"/>
      <c r="J4" s="462"/>
      <c r="K4" s="462"/>
      <c r="L4" s="462"/>
      <c r="M4" s="462"/>
      <c r="N4" s="462"/>
      <c r="O4" s="462"/>
      <c r="P4" s="462"/>
      <c r="Q4" s="462"/>
      <c r="R4" s="462"/>
      <c r="S4" s="462"/>
      <c r="T4" s="462"/>
      <c r="U4" s="463"/>
    </row>
    <row r="5" spans="1:21" ht="20.100000000000001" customHeight="1">
      <c r="A5" s="464" t="s">
        <v>150</v>
      </c>
      <c r="B5" s="465"/>
      <c r="C5" s="465"/>
      <c r="D5" s="465"/>
      <c r="E5" s="465"/>
      <c r="F5" s="465"/>
      <c r="G5" s="465"/>
      <c r="H5" s="465"/>
      <c r="I5" s="465"/>
      <c r="J5" s="465"/>
      <c r="K5" s="465"/>
      <c r="L5" s="465"/>
      <c r="M5" s="465"/>
      <c r="N5" s="465"/>
      <c r="O5" s="465"/>
      <c r="P5" s="465"/>
      <c r="Q5" s="465"/>
      <c r="R5" s="465"/>
      <c r="S5" s="465"/>
      <c r="T5" s="465"/>
      <c r="U5" s="466"/>
    </row>
    <row r="6" spans="1:21" ht="15" customHeight="1">
      <c r="A6" s="467" t="s">
        <v>56</v>
      </c>
      <c r="B6" s="470" t="s">
        <v>32</v>
      </c>
      <c r="C6" s="470" t="s">
        <v>30</v>
      </c>
      <c r="D6" s="470" t="s">
        <v>31</v>
      </c>
      <c r="E6" s="470" t="s">
        <v>0</v>
      </c>
      <c r="F6" s="470" t="s">
        <v>1</v>
      </c>
      <c r="G6" s="470" t="s">
        <v>16</v>
      </c>
      <c r="H6" s="145" t="s">
        <v>3</v>
      </c>
      <c r="I6" s="145"/>
      <c r="J6" s="145"/>
      <c r="K6" s="145"/>
      <c r="L6" s="145"/>
      <c r="M6" s="145"/>
      <c r="N6" s="145"/>
      <c r="O6" s="145"/>
      <c r="P6" s="145"/>
      <c r="Q6" s="145"/>
      <c r="R6" s="145"/>
      <c r="S6" s="145"/>
      <c r="T6" s="145"/>
      <c r="U6" s="146"/>
    </row>
    <row r="7" spans="1:21" ht="15" customHeight="1">
      <c r="A7" s="468"/>
      <c r="B7" s="471"/>
      <c r="C7" s="471"/>
      <c r="D7" s="471"/>
      <c r="E7" s="471"/>
      <c r="F7" s="471"/>
      <c r="G7" s="471"/>
      <c r="H7" s="476" t="s">
        <v>2</v>
      </c>
      <c r="I7" s="477"/>
      <c r="J7" s="478"/>
      <c r="K7" s="476" t="s">
        <v>36</v>
      </c>
      <c r="L7" s="478"/>
      <c r="M7" s="476" t="s">
        <v>67</v>
      </c>
      <c r="N7" s="477"/>
      <c r="O7" s="477"/>
      <c r="P7" s="477"/>
      <c r="Q7" s="478"/>
      <c r="R7" s="479" t="s">
        <v>36</v>
      </c>
      <c r="S7" s="480"/>
      <c r="T7" s="480"/>
      <c r="U7" s="481"/>
    </row>
    <row r="8" spans="1:21" ht="33" customHeight="1">
      <c r="A8" s="469"/>
      <c r="B8" s="472"/>
      <c r="C8" s="472"/>
      <c r="D8" s="472"/>
      <c r="E8" s="472"/>
      <c r="F8" s="472"/>
      <c r="G8" s="472"/>
      <c r="H8" s="147" t="s">
        <v>93</v>
      </c>
      <c r="I8" s="147" t="s">
        <v>133</v>
      </c>
      <c r="J8" s="147" t="s">
        <v>35</v>
      </c>
      <c r="K8" s="148" t="s">
        <v>37</v>
      </c>
      <c r="L8" s="148" t="s">
        <v>38</v>
      </c>
      <c r="M8" s="147" t="s">
        <v>89</v>
      </c>
      <c r="N8" s="147" t="s">
        <v>88</v>
      </c>
      <c r="O8" s="147" t="s">
        <v>39</v>
      </c>
      <c r="P8" s="147" t="s">
        <v>40</v>
      </c>
      <c r="Q8" s="147" t="s">
        <v>80</v>
      </c>
      <c r="R8" s="148" t="s">
        <v>81</v>
      </c>
      <c r="S8" s="148" t="s">
        <v>82</v>
      </c>
      <c r="T8" s="148" t="s">
        <v>83</v>
      </c>
      <c r="U8" s="148" t="s">
        <v>84</v>
      </c>
    </row>
    <row r="9" spans="1:21" s="84" customFormat="1" ht="15" customHeight="1">
      <c r="A9" s="81"/>
      <c r="B9" s="81"/>
      <c r="C9" s="82"/>
      <c r="D9" s="82"/>
      <c r="E9" s="82"/>
      <c r="F9" s="82"/>
      <c r="G9" s="83"/>
      <c r="H9" s="83"/>
      <c r="I9" s="83"/>
      <c r="J9" s="83"/>
      <c r="K9" s="83"/>
      <c r="L9" s="83"/>
      <c r="M9" s="83"/>
      <c r="N9" s="83"/>
      <c r="O9" s="83"/>
      <c r="P9" s="83"/>
      <c r="Q9" s="83"/>
      <c r="R9" s="83"/>
      <c r="S9" s="83"/>
      <c r="T9" s="83"/>
      <c r="U9" s="83"/>
    </row>
    <row r="10" spans="1:21" s="84" customFormat="1" ht="42.75" customHeight="1">
      <c r="A10" s="156">
        <v>4</v>
      </c>
      <c r="B10" s="157"/>
      <c r="C10" s="157"/>
      <c r="D10" s="157"/>
      <c r="E10" s="157"/>
      <c r="F10" s="328" t="s">
        <v>194</v>
      </c>
      <c r="G10" s="177"/>
      <c r="H10" s="187"/>
      <c r="I10" s="188"/>
      <c r="J10" s="188"/>
      <c r="K10" s="188"/>
      <c r="L10" s="188"/>
      <c r="M10" s="272">
        <f>+M11</f>
        <v>41264038</v>
      </c>
      <c r="N10" s="272">
        <f t="shared" ref="N10:Q10" si="0">+N11</f>
        <v>41264038</v>
      </c>
      <c r="O10" s="272">
        <f t="shared" si="0"/>
        <v>0</v>
      </c>
      <c r="P10" s="272">
        <f t="shared" si="0"/>
        <v>0</v>
      </c>
      <c r="Q10" s="272">
        <f t="shared" si="0"/>
        <v>0</v>
      </c>
      <c r="R10" s="188"/>
      <c r="S10" s="188"/>
      <c r="T10" s="188"/>
      <c r="U10" s="188"/>
    </row>
    <row r="11" spans="1:21" s="84" customFormat="1" ht="15" customHeight="1">
      <c r="A11" s="156"/>
      <c r="B11" s="157">
        <v>2</v>
      </c>
      <c r="C11" s="157"/>
      <c r="D11" s="157"/>
      <c r="E11" s="157"/>
      <c r="F11" s="329" t="s">
        <v>153</v>
      </c>
      <c r="G11" s="177"/>
      <c r="H11" s="187"/>
      <c r="I11" s="190"/>
      <c r="J11" s="190"/>
      <c r="K11" s="190"/>
      <c r="L11" s="191"/>
      <c r="M11" s="274">
        <f>+M12+M15</f>
        <v>41264038</v>
      </c>
      <c r="N11" s="274">
        <f t="shared" ref="N11:Q11" si="1">+N12+N15</f>
        <v>41264038</v>
      </c>
      <c r="O11" s="274">
        <f t="shared" si="1"/>
        <v>0</v>
      </c>
      <c r="P11" s="274">
        <f t="shared" si="1"/>
        <v>0</v>
      </c>
      <c r="Q11" s="274">
        <f t="shared" si="1"/>
        <v>0</v>
      </c>
      <c r="R11" s="192"/>
      <c r="S11" s="192"/>
      <c r="T11" s="193"/>
      <c r="U11" s="194"/>
    </row>
    <row r="12" spans="1:21" s="84" customFormat="1" ht="30" customHeight="1">
      <c r="A12" s="156"/>
      <c r="B12" s="157"/>
      <c r="C12" s="157">
        <v>1</v>
      </c>
      <c r="D12" s="157"/>
      <c r="E12" s="157"/>
      <c r="F12" s="329" t="s">
        <v>195</v>
      </c>
      <c r="G12" s="177"/>
      <c r="H12" s="187"/>
      <c r="I12" s="191"/>
      <c r="J12" s="191"/>
      <c r="K12" s="191"/>
      <c r="L12" s="194"/>
      <c r="M12" s="272">
        <f t="shared" ref="M12" si="2">+M13</f>
        <v>22251436</v>
      </c>
      <c r="N12" s="272">
        <f t="shared" ref="N12:N13" si="3">+N13</f>
        <v>22251436</v>
      </c>
      <c r="O12" s="272">
        <f t="shared" ref="O12:O13" si="4">+O13</f>
        <v>0</v>
      </c>
      <c r="P12" s="272">
        <f t="shared" ref="P12:P13" si="5">+P13</f>
        <v>0</v>
      </c>
      <c r="Q12" s="272">
        <f t="shared" ref="Q12:Q13" si="6">+Q13</f>
        <v>0</v>
      </c>
      <c r="R12" s="192"/>
      <c r="S12" s="192"/>
      <c r="T12" s="194"/>
      <c r="U12" s="194"/>
    </row>
    <row r="13" spans="1:21" s="84" customFormat="1" ht="45" customHeight="1">
      <c r="A13" s="156"/>
      <c r="B13" s="157"/>
      <c r="C13" s="157"/>
      <c r="D13" s="157">
        <v>3</v>
      </c>
      <c r="E13" s="157"/>
      <c r="F13" s="329" t="s">
        <v>188</v>
      </c>
      <c r="G13" s="177"/>
      <c r="H13" s="195"/>
      <c r="I13" s="196"/>
      <c r="J13" s="196"/>
      <c r="L13" s="197"/>
      <c r="M13" s="272">
        <f>+M14</f>
        <v>22251436</v>
      </c>
      <c r="N13" s="272">
        <f t="shared" si="3"/>
        <v>22251436</v>
      </c>
      <c r="O13" s="272">
        <f t="shared" si="4"/>
        <v>0</v>
      </c>
      <c r="P13" s="272">
        <f t="shared" si="5"/>
        <v>0</v>
      </c>
      <c r="Q13" s="272">
        <f t="shared" si="6"/>
        <v>0</v>
      </c>
      <c r="R13" s="188"/>
      <c r="S13" s="188"/>
      <c r="T13" s="188"/>
      <c r="U13" s="188"/>
    </row>
    <row r="14" spans="1:21" s="84" customFormat="1" ht="45" customHeight="1">
      <c r="A14" s="156"/>
      <c r="B14" s="157"/>
      <c r="C14" s="157"/>
      <c r="D14" s="157"/>
      <c r="E14" s="157">
        <v>206</v>
      </c>
      <c r="F14" s="329" t="s">
        <v>198</v>
      </c>
      <c r="G14" s="177" t="s">
        <v>237</v>
      </c>
      <c r="H14" s="331">
        <v>13</v>
      </c>
      <c r="I14" s="332">
        <v>0</v>
      </c>
      <c r="J14" s="332">
        <v>0</v>
      </c>
      <c r="K14" s="197">
        <f t="shared" ref="K14" si="7">IFERROR(J14/H14,0)</f>
        <v>0</v>
      </c>
      <c r="L14" s="197">
        <f t="shared" ref="L14" si="8">IFERROR(J14/I14,0)</f>
        <v>0</v>
      </c>
      <c r="M14" s="272">
        <v>22251436</v>
      </c>
      <c r="N14" s="273">
        <v>22251436</v>
      </c>
      <c r="O14" s="273">
        <v>0</v>
      </c>
      <c r="P14" s="273">
        <f>+O14</f>
        <v>0</v>
      </c>
      <c r="Q14" s="273">
        <f>+P14</f>
        <v>0</v>
      </c>
      <c r="R14" s="277">
        <f>IFERROR(O14/M14,0)</f>
        <v>0</v>
      </c>
      <c r="S14" s="277">
        <f>IFERROR(O14/N14,0)</f>
        <v>0</v>
      </c>
      <c r="T14" s="277">
        <f>IFERROR(P14/M14,0)</f>
        <v>0</v>
      </c>
      <c r="U14" s="277">
        <f>IFERROR(P14/N14,0)</f>
        <v>0</v>
      </c>
    </row>
    <row r="15" spans="1:21" s="84" customFormat="1" ht="30" customHeight="1">
      <c r="A15" s="156"/>
      <c r="B15" s="157"/>
      <c r="C15" s="157">
        <v>2</v>
      </c>
      <c r="D15" s="157"/>
      <c r="E15" s="157"/>
      <c r="F15" s="329" t="s">
        <v>187</v>
      </c>
      <c r="G15" s="177"/>
      <c r="H15" s="331"/>
      <c r="I15" s="332"/>
      <c r="J15" s="332"/>
      <c r="K15" s="197"/>
      <c r="L15" s="197"/>
      <c r="M15" s="272">
        <f>+M16</f>
        <v>19012602</v>
      </c>
      <c r="N15" s="272">
        <f t="shared" ref="N15:Q15" si="9">+N16</f>
        <v>19012602</v>
      </c>
      <c r="O15" s="272">
        <f t="shared" si="9"/>
        <v>0</v>
      </c>
      <c r="P15" s="272">
        <f t="shared" si="9"/>
        <v>0</v>
      </c>
      <c r="Q15" s="272">
        <f t="shared" si="9"/>
        <v>0</v>
      </c>
      <c r="R15" s="210"/>
      <c r="S15" s="210"/>
      <c r="T15" s="210"/>
      <c r="U15" s="210"/>
    </row>
    <row r="16" spans="1:21" s="84" customFormat="1" ht="30" customHeight="1">
      <c r="A16" s="156"/>
      <c r="B16" s="157"/>
      <c r="C16" s="157"/>
      <c r="D16" s="157">
        <v>3</v>
      </c>
      <c r="E16" s="157"/>
      <c r="F16" s="329" t="s">
        <v>208</v>
      </c>
      <c r="G16" s="177"/>
      <c r="H16" s="331"/>
      <c r="I16" s="332"/>
      <c r="J16" s="332"/>
      <c r="K16" s="197"/>
      <c r="L16" s="197"/>
      <c r="M16" s="272">
        <f>+M17</f>
        <v>19012602</v>
      </c>
      <c r="N16" s="272">
        <f t="shared" ref="N16:Q16" si="10">+N17</f>
        <v>19012602</v>
      </c>
      <c r="O16" s="272">
        <f t="shared" si="10"/>
        <v>0</v>
      </c>
      <c r="P16" s="272">
        <f t="shared" si="10"/>
        <v>0</v>
      </c>
      <c r="Q16" s="272">
        <f t="shared" si="10"/>
        <v>0</v>
      </c>
      <c r="R16" s="210"/>
      <c r="S16" s="210"/>
      <c r="T16" s="210"/>
      <c r="U16" s="210"/>
    </row>
    <row r="17" spans="1:21" s="84" customFormat="1" ht="61.5" customHeight="1">
      <c r="A17" s="156"/>
      <c r="B17" s="157"/>
      <c r="C17" s="157"/>
      <c r="D17" s="157"/>
      <c r="E17" s="157">
        <v>222</v>
      </c>
      <c r="F17" s="329" t="s">
        <v>209</v>
      </c>
      <c r="G17" s="177" t="s">
        <v>239</v>
      </c>
      <c r="H17" s="331">
        <v>1300</v>
      </c>
      <c r="I17" s="332">
        <v>0</v>
      </c>
      <c r="J17" s="332">
        <v>0</v>
      </c>
      <c r="K17" s="197">
        <f t="shared" ref="K17" si="11">IFERROR(J17/H17,0)</f>
        <v>0</v>
      </c>
      <c r="L17" s="197">
        <f t="shared" ref="L17" si="12">IFERROR(J17/I17,0)</f>
        <v>0</v>
      </c>
      <c r="M17" s="272">
        <v>19012602</v>
      </c>
      <c r="N17" s="273">
        <v>19012602</v>
      </c>
      <c r="O17" s="273">
        <v>0</v>
      </c>
      <c r="P17" s="273">
        <f>+O17</f>
        <v>0</v>
      </c>
      <c r="Q17" s="273">
        <f>+P17</f>
        <v>0</v>
      </c>
      <c r="R17" s="277">
        <f>IFERROR(O17/M17,0)</f>
        <v>0</v>
      </c>
      <c r="S17" s="277">
        <f>IFERROR(O17/N17,0)</f>
        <v>0</v>
      </c>
      <c r="T17" s="277">
        <f>IFERROR(P17/M17,0)</f>
        <v>0</v>
      </c>
      <c r="U17" s="277">
        <f>IFERROR(P17/N17,0)</f>
        <v>0</v>
      </c>
    </row>
    <row r="18" spans="1:21" s="84" customFormat="1" ht="15" customHeight="1">
      <c r="A18" s="193"/>
      <c r="B18" s="193"/>
      <c r="C18" s="193"/>
      <c r="D18" s="193"/>
      <c r="E18" s="193"/>
      <c r="F18" s="193"/>
      <c r="G18" s="193"/>
      <c r="H18" s="193"/>
      <c r="I18" s="191"/>
      <c r="J18" s="191"/>
      <c r="K18" s="191"/>
      <c r="L18" s="191"/>
      <c r="M18" s="274"/>
      <c r="N18" s="274"/>
      <c r="O18" s="274"/>
      <c r="P18" s="274"/>
      <c r="Q18" s="274"/>
      <c r="R18" s="192"/>
      <c r="S18" s="192"/>
      <c r="T18" s="193"/>
      <c r="U18" s="194"/>
    </row>
    <row r="19" spans="1:21" s="84" customFormat="1" ht="15" customHeight="1">
      <c r="A19" s="349"/>
      <c r="B19" s="349"/>
      <c r="C19" s="349"/>
      <c r="D19" s="349"/>
      <c r="E19" s="349"/>
      <c r="F19" s="350" t="s">
        <v>607</v>
      </c>
      <c r="G19" s="349"/>
      <c r="H19" s="349"/>
      <c r="I19" s="351"/>
      <c r="J19" s="351"/>
      <c r="K19" s="351"/>
      <c r="L19" s="351"/>
      <c r="M19" s="348">
        <f>+M10</f>
        <v>41264038</v>
      </c>
      <c r="N19" s="348">
        <f>+N10</f>
        <v>41264038</v>
      </c>
      <c r="O19" s="348">
        <f>+O10</f>
        <v>0</v>
      </c>
      <c r="P19" s="348">
        <f>+P10</f>
        <v>0</v>
      </c>
      <c r="Q19" s="348">
        <f>+Q10</f>
        <v>0</v>
      </c>
      <c r="R19" s="352"/>
      <c r="S19" s="352"/>
      <c r="T19" s="349"/>
      <c r="U19" s="353"/>
    </row>
    <row r="20" spans="1:21" s="84" customFormat="1" ht="15" customHeight="1">
      <c r="A20" s="85"/>
      <c r="B20" s="85"/>
      <c r="C20" s="85"/>
      <c r="D20" s="85"/>
      <c r="E20" s="85"/>
      <c r="F20" s="85"/>
      <c r="G20" s="85"/>
      <c r="H20" s="85"/>
      <c r="I20" s="86"/>
      <c r="J20" s="86"/>
      <c r="K20" s="86"/>
      <c r="L20" s="86"/>
      <c r="M20" s="86"/>
      <c r="N20" s="87"/>
      <c r="O20" s="87"/>
      <c r="P20" s="87"/>
      <c r="Q20" s="87"/>
      <c r="R20" s="87"/>
      <c r="S20" s="87"/>
      <c r="T20" s="85"/>
      <c r="U20" s="88"/>
    </row>
    <row r="21" spans="1:21">
      <c r="A21" s="33"/>
      <c r="B21" s="77"/>
      <c r="C21" s="33"/>
      <c r="D21" s="33"/>
      <c r="F21" s="33"/>
    </row>
    <row r="22" spans="1:21">
      <c r="B22" s="34"/>
      <c r="C22" s="35"/>
      <c r="D22" s="35"/>
      <c r="N22" s="36"/>
      <c r="O22" s="36"/>
    </row>
    <row r="23" spans="1:21">
      <c r="B23" s="37"/>
      <c r="C23" s="37"/>
      <c r="D23" s="37"/>
      <c r="N23" s="38"/>
      <c r="O23"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7"/>
  <sheetViews>
    <sheetView showGridLines="0" topLeftCell="A91" workbookViewId="0">
      <selection activeCell="A28" sqref="A28:O28"/>
    </sheetView>
  </sheetViews>
  <sheetFormatPr baseColWidth="10" defaultColWidth="11.42578125" defaultRowHeight="13.5"/>
  <cols>
    <col min="1" max="7" width="5" style="1" customWidth="1"/>
    <col min="8" max="8" width="60.7109375" style="1" customWidth="1"/>
    <col min="9" max="9" width="10.7109375" style="1" customWidth="1"/>
    <col min="10" max="12" width="13.7109375" style="1" customWidth="1"/>
    <col min="13" max="13" width="15" style="1" bestFit="1" customWidth="1"/>
    <col min="14" max="14" width="14.140625" style="1" bestFit="1" customWidth="1"/>
    <col min="15" max="15" width="14" style="1" bestFit="1" customWidth="1"/>
    <col min="16" max="16" width="10.85546875" style="1" customWidth="1"/>
    <col min="17" max="16384" width="11.42578125" style="1"/>
  </cols>
  <sheetData>
    <row r="1" spans="1:15" ht="34.9" customHeight="1">
      <c r="A1" s="436" t="s">
        <v>98</v>
      </c>
      <c r="B1" s="437"/>
      <c r="C1" s="437"/>
      <c r="D1" s="437"/>
      <c r="E1" s="437"/>
      <c r="F1" s="437"/>
      <c r="G1" s="437"/>
      <c r="H1" s="437"/>
      <c r="I1" s="437"/>
      <c r="J1" s="437"/>
      <c r="K1" s="437"/>
      <c r="L1" s="437"/>
      <c r="M1" s="437"/>
      <c r="N1" s="437"/>
      <c r="O1" s="438"/>
    </row>
    <row r="2" spans="1:15" ht="7.9" customHeight="1">
      <c r="A2" s="380"/>
      <c r="B2" s="115"/>
      <c r="C2" s="115"/>
      <c r="D2" s="115"/>
      <c r="E2" s="115"/>
      <c r="F2" s="115"/>
      <c r="G2" s="115"/>
      <c r="H2" s="115"/>
      <c r="I2" s="115"/>
      <c r="J2" s="115"/>
      <c r="K2" s="115"/>
      <c r="L2" s="115"/>
      <c r="M2" s="115"/>
      <c r="N2" s="115"/>
      <c r="O2" s="381"/>
    </row>
    <row r="3" spans="1:15" ht="19.149999999999999" customHeight="1">
      <c r="A3" s="503" t="s">
        <v>147</v>
      </c>
      <c r="B3" s="504"/>
      <c r="C3" s="504"/>
      <c r="D3" s="504"/>
      <c r="E3" s="504"/>
      <c r="F3" s="504"/>
      <c r="G3" s="504"/>
      <c r="H3" s="504"/>
      <c r="I3" s="504"/>
      <c r="J3" s="504"/>
      <c r="K3" s="504"/>
      <c r="L3" s="504"/>
      <c r="M3" s="504"/>
      <c r="N3" s="504"/>
      <c r="O3" s="505"/>
    </row>
    <row r="4" spans="1:15" ht="19.149999999999999" customHeight="1">
      <c r="A4" s="503" t="s">
        <v>150</v>
      </c>
      <c r="B4" s="504"/>
      <c r="C4" s="504"/>
      <c r="D4" s="504"/>
      <c r="E4" s="504"/>
      <c r="F4" s="504"/>
      <c r="G4" s="504"/>
      <c r="H4" s="504"/>
      <c r="I4" s="504"/>
      <c r="J4" s="504"/>
      <c r="K4" s="504"/>
      <c r="L4" s="504"/>
      <c r="M4" s="504"/>
      <c r="N4" s="504"/>
      <c r="O4" s="505"/>
    </row>
    <row r="5" spans="1:15" ht="19.899999999999999" customHeight="1">
      <c r="A5" s="434" t="s">
        <v>56</v>
      </c>
      <c r="B5" s="434" t="s">
        <v>99</v>
      </c>
      <c r="C5" s="434" t="s">
        <v>32</v>
      </c>
      <c r="D5" s="434" t="s">
        <v>30</v>
      </c>
      <c r="E5" s="434" t="s">
        <v>31</v>
      </c>
      <c r="F5" s="434" t="s">
        <v>0</v>
      </c>
      <c r="G5" s="434" t="s">
        <v>46</v>
      </c>
      <c r="H5" s="482" t="s">
        <v>1</v>
      </c>
      <c r="I5" s="434" t="s">
        <v>100</v>
      </c>
      <c r="J5" s="452" t="s">
        <v>101</v>
      </c>
      <c r="K5" s="453"/>
      <c r="L5" s="502"/>
      <c r="M5" s="452" t="s">
        <v>102</v>
      </c>
      <c r="N5" s="453"/>
      <c r="O5" s="502"/>
    </row>
    <row r="6" spans="1:15" ht="19.899999999999999" customHeight="1">
      <c r="A6" s="435"/>
      <c r="B6" s="435"/>
      <c r="C6" s="435"/>
      <c r="D6" s="435"/>
      <c r="E6" s="435"/>
      <c r="F6" s="435"/>
      <c r="G6" s="435"/>
      <c r="H6" s="483"/>
      <c r="I6" s="435"/>
      <c r="J6" s="198" t="s">
        <v>103</v>
      </c>
      <c r="K6" s="198" t="s">
        <v>134</v>
      </c>
      <c r="L6" s="198" t="s">
        <v>104</v>
      </c>
      <c r="M6" s="198" t="s">
        <v>63</v>
      </c>
      <c r="N6" s="198" t="s">
        <v>135</v>
      </c>
      <c r="O6" s="198" t="s">
        <v>9</v>
      </c>
    </row>
    <row r="7" spans="1:15" s="357" customFormat="1" ht="20.25" customHeight="1">
      <c r="A7" s="354" t="s">
        <v>278</v>
      </c>
      <c r="B7" s="354" t="s">
        <v>270</v>
      </c>
      <c r="C7" s="354" t="s">
        <v>270</v>
      </c>
      <c r="D7" s="354" t="s">
        <v>276</v>
      </c>
      <c r="E7" s="354" t="s">
        <v>270</v>
      </c>
      <c r="F7" s="354" t="s">
        <v>277</v>
      </c>
      <c r="G7" s="354"/>
      <c r="H7" s="355" t="s">
        <v>508</v>
      </c>
      <c r="I7" s="354" t="s">
        <v>242</v>
      </c>
      <c r="J7" s="354" t="s">
        <v>284</v>
      </c>
      <c r="K7" s="354" t="s">
        <v>270</v>
      </c>
      <c r="L7" s="354" t="s">
        <v>270</v>
      </c>
      <c r="M7" s="356">
        <v>98548693</v>
      </c>
      <c r="N7" s="356">
        <v>26411725.569999997</v>
      </c>
      <c r="O7" s="356">
        <v>26386069.459999997</v>
      </c>
    </row>
    <row r="8" spans="1:15" s="200" customFormat="1" ht="11.45" customHeight="1">
      <c r="A8" s="243"/>
      <c r="B8" s="244"/>
      <c r="C8" s="244"/>
      <c r="D8" s="244"/>
      <c r="E8" s="244"/>
      <c r="F8" s="244"/>
      <c r="G8" s="244"/>
      <c r="H8" s="244"/>
      <c r="I8" s="244"/>
      <c r="J8" s="244"/>
      <c r="K8" s="244"/>
      <c r="L8" s="244"/>
      <c r="M8" s="244"/>
      <c r="N8" s="244"/>
      <c r="O8" s="245"/>
    </row>
    <row r="9" spans="1:15" s="13" customFormat="1" ht="43.5" customHeight="1">
      <c r="A9" s="506" t="s">
        <v>509</v>
      </c>
      <c r="B9" s="507"/>
      <c r="C9" s="507"/>
      <c r="D9" s="507"/>
      <c r="E9" s="507"/>
      <c r="F9" s="507"/>
      <c r="G9" s="507"/>
      <c r="H9" s="507"/>
      <c r="I9" s="507"/>
      <c r="J9" s="507"/>
      <c r="K9" s="507"/>
      <c r="L9" s="507"/>
      <c r="M9" s="507"/>
      <c r="N9" s="507"/>
      <c r="O9" s="508"/>
    </row>
    <row r="10" spans="1:15" ht="10.15" customHeight="1">
      <c r="A10" s="333"/>
      <c r="B10" s="334"/>
      <c r="C10" s="334"/>
      <c r="D10" s="334"/>
      <c r="E10" s="334"/>
      <c r="F10" s="334"/>
      <c r="G10" s="334"/>
      <c r="H10" s="334"/>
      <c r="I10" s="334"/>
      <c r="J10" s="334"/>
      <c r="K10" s="334"/>
      <c r="L10" s="334"/>
      <c r="M10" s="334"/>
      <c r="N10" s="334"/>
      <c r="O10" s="335"/>
    </row>
    <row r="11" spans="1:15" ht="117" customHeight="1">
      <c r="A11" s="509" t="s">
        <v>608</v>
      </c>
      <c r="B11" s="510"/>
      <c r="C11" s="510"/>
      <c r="D11" s="510"/>
      <c r="E11" s="510"/>
      <c r="F11" s="510"/>
      <c r="G11" s="510"/>
      <c r="H11" s="510"/>
      <c r="I11" s="510"/>
      <c r="J11" s="510"/>
      <c r="K11" s="510"/>
      <c r="L11" s="510"/>
      <c r="M11" s="510"/>
      <c r="N11" s="510"/>
      <c r="O11" s="511"/>
    </row>
    <row r="12" spans="1:15" ht="18.600000000000001" customHeight="1">
      <c r="A12" s="512" t="s">
        <v>609</v>
      </c>
      <c r="B12" s="513"/>
      <c r="C12" s="513"/>
      <c r="D12" s="513"/>
      <c r="E12" s="513"/>
      <c r="F12" s="513"/>
      <c r="G12" s="513"/>
      <c r="H12" s="513"/>
      <c r="I12" s="513"/>
      <c r="J12" s="513"/>
      <c r="K12" s="513"/>
      <c r="L12" s="513"/>
      <c r="M12" s="513"/>
      <c r="N12" s="513"/>
      <c r="O12" s="514"/>
    </row>
    <row r="13" spans="1:15" s="200" customFormat="1" ht="15.6" customHeight="1">
      <c r="A13" s="199"/>
      <c r="B13" s="199"/>
      <c r="C13" s="199"/>
      <c r="D13" s="199"/>
      <c r="E13" s="199"/>
      <c r="F13" s="199"/>
      <c r="G13" s="199"/>
      <c r="H13" s="199"/>
      <c r="I13" s="199"/>
      <c r="J13" s="199"/>
      <c r="K13" s="199"/>
      <c r="L13" s="199"/>
      <c r="M13" s="199"/>
      <c r="N13" s="199"/>
      <c r="O13" s="199"/>
    </row>
    <row r="14" spans="1:15" ht="19.899999999999999" customHeight="1">
      <c r="A14" s="434" t="s">
        <v>56</v>
      </c>
      <c r="B14" s="434" t="s">
        <v>99</v>
      </c>
      <c r="C14" s="434" t="s">
        <v>32</v>
      </c>
      <c r="D14" s="434" t="s">
        <v>30</v>
      </c>
      <c r="E14" s="434" t="s">
        <v>31</v>
      </c>
      <c r="F14" s="434" t="s">
        <v>0</v>
      </c>
      <c r="G14" s="434" t="s">
        <v>46</v>
      </c>
      <c r="H14" s="482" t="s">
        <v>1</v>
      </c>
      <c r="I14" s="434" t="s">
        <v>100</v>
      </c>
      <c r="J14" s="452" t="s">
        <v>101</v>
      </c>
      <c r="K14" s="453"/>
      <c r="L14" s="502"/>
      <c r="M14" s="452" t="s">
        <v>102</v>
      </c>
      <c r="N14" s="453"/>
      <c r="O14" s="502"/>
    </row>
    <row r="15" spans="1:15" ht="19.899999999999999" customHeight="1">
      <c r="A15" s="435"/>
      <c r="B15" s="435"/>
      <c r="C15" s="435"/>
      <c r="D15" s="435"/>
      <c r="E15" s="435"/>
      <c r="F15" s="435"/>
      <c r="G15" s="435"/>
      <c r="H15" s="483"/>
      <c r="I15" s="435"/>
      <c r="J15" s="198" t="s">
        <v>103</v>
      </c>
      <c r="K15" s="198" t="s">
        <v>134</v>
      </c>
      <c r="L15" s="198" t="s">
        <v>104</v>
      </c>
      <c r="M15" s="198" t="s">
        <v>63</v>
      </c>
      <c r="N15" s="198" t="s">
        <v>135</v>
      </c>
      <c r="O15" s="198" t="s">
        <v>9</v>
      </c>
    </row>
    <row r="16" spans="1:15" s="113" customFormat="1" ht="15" customHeight="1">
      <c r="A16" s="246" t="s">
        <v>269</v>
      </c>
      <c r="B16" s="246" t="s">
        <v>276</v>
      </c>
      <c r="C16" s="246" t="s">
        <v>270</v>
      </c>
      <c r="D16" s="246" t="s">
        <v>271</v>
      </c>
      <c r="E16" s="246" t="s">
        <v>270</v>
      </c>
      <c r="F16" s="246" t="s">
        <v>272</v>
      </c>
      <c r="G16" s="246"/>
      <c r="H16" s="247" t="s">
        <v>183</v>
      </c>
      <c r="I16" s="246" t="s">
        <v>230</v>
      </c>
      <c r="J16" s="114" t="s">
        <v>273</v>
      </c>
      <c r="K16" s="114" t="s">
        <v>274</v>
      </c>
      <c r="L16" s="114" t="s">
        <v>274</v>
      </c>
      <c r="M16" s="279">
        <v>280741455</v>
      </c>
      <c r="N16" s="279">
        <v>43209735.670000002</v>
      </c>
      <c r="O16" s="279">
        <v>43055656.700000003</v>
      </c>
    </row>
    <row r="17" spans="1:15" ht="9.6" customHeight="1">
      <c r="A17" s="493"/>
      <c r="B17" s="494"/>
      <c r="C17" s="494"/>
      <c r="D17" s="494"/>
      <c r="E17" s="494"/>
      <c r="F17" s="494"/>
      <c r="G17" s="494"/>
      <c r="H17" s="494"/>
      <c r="I17" s="494"/>
      <c r="J17" s="494"/>
      <c r="K17" s="494"/>
      <c r="L17" s="494"/>
      <c r="M17" s="494"/>
      <c r="N17" s="494"/>
      <c r="O17" s="495"/>
    </row>
    <row r="18" spans="1:15" s="13" customFormat="1">
      <c r="A18" s="515" t="s">
        <v>517</v>
      </c>
      <c r="B18" s="516"/>
      <c r="C18" s="516"/>
      <c r="D18" s="516"/>
      <c r="E18" s="516"/>
      <c r="F18" s="516"/>
      <c r="G18" s="516"/>
      <c r="H18" s="516"/>
      <c r="I18" s="516"/>
      <c r="J18" s="516"/>
      <c r="K18" s="516"/>
      <c r="L18" s="516"/>
      <c r="M18" s="516"/>
      <c r="N18" s="516"/>
      <c r="O18" s="517"/>
    </row>
    <row r="19" spans="1:15">
      <c r="A19" s="284"/>
      <c r="B19" s="285"/>
      <c r="C19" s="285"/>
      <c r="D19" s="285"/>
      <c r="E19" s="285"/>
      <c r="F19" s="285"/>
      <c r="G19" s="285"/>
      <c r="H19" s="285"/>
      <c r="I19" s="285"/>
      <c r="J19" s="285"/>
      <c r="K19" s="285"/>
      <c r="L19" s="285"/>
      <c r="M19" s="285"/>
      <c r="N19" s="285"/>
      <c r="O19" s="286"/>
    </row>
    <row r="20" spans="1:15" ht="76.150000000000006" customHeight="1">
      <c r="A20" s="487" t="s">
        <v>275</v>
      </c>
      <c r="B20" s="488"/>
      <c r="C20" s="488"/>
      <c r="D20" s="488"/>
      <c r="E20" s="488"/>
      <c r="F20" s="488"/>
      <c r="G20" s="488"/>
      <c r="H20" s="488"/>
      <c r="I20" s="488"/>
      <c r="J20" s="488"/>
      <c r="K20" s="488"/>
      <c r="L20" s="488"/>
      <c r="M20" s="488"/>
      <c r="N20" s="488"/>
      <c r="O20" s="489"/>
    </row>
    <row r="21" spans="1:15" ht="8.4499999999999993" customHeight="1">
      <c r="A21" s="288"/>
      <c r="B21" s="293"/>
      <c r="C21" s="293"/>
      <c r="D21" s="293"/>
      <c r="E21" s="293"/>
      <c r="F21" s="293"/>
      <c r="G21" s="293"/>
      <c r="H21" s="293"/>
      <c r="I21" s="293"/>
      <c r="J21" s="293"/>
      <c r="K21" s="293"/>
      <c r="L21" s="293"/>
      <c r="M21" s="293"/>
      <c r="N21" s="293"/>
      <c r="O21" s="294"/>
    </row>
    <row r="22" spans="1:15" ht="13.9" customHeight="1">
      <c r="A22" s="490" t="s">
        <v>610</v>
      </c>
      <c r="B22" s="491"/>
      <c r="C22" s="491"/>
      <c r="D22" s="491"/>
      <c r="E22" s="491"/>
      <c r="F22" s="491"/>
      <c r="G22" s="491"/>
      <c r="H22" s="491"/>
      <c r="I22" s="491"/>
      <c r="J22" s="491"/>
      <c r="K22" s="491"/>
      <c r="L22" s="491"/>
      <c r="M22" s="491"/>
      <c r="N22" s="491"/>
      <c r="O22" s="492"/>
    </row>
    <row r="23" spans="1:15" ht="9.6" customHeight="1">
      <c r="A23" s="377"/>
      <c r="B23" s="378"/>
      <c r="C23" s="378"/>
      <c r="D23" s="378"/>
      <c r="E23" s="378"/>
      <c r="F23" s="378"/>
      <c r="G23" s="378"/>
      <c r="H23" s="378"/>
      <c r="I23" s="378"/>
      <c r="J23" s="378"/>
      <c r="K23" s="378"/>
      <c r="L23" s="378"/>
      <c r="M23" s="378"/>
      <c r="N23" s="378"/>
      <c r="O23" s="379"/>
    </row>
    <row r="24" spans="1:15" s="78" customFormat="1">
      <c r="A24" s="287"/>
      <c r="B24" s="287"/>
      <c r="C24" s="287"/>
      <c r="D24" s="287"/>
      <c r="E24" s="287"/>
      <c r="F24" s="287"/>
      <c r="G24" s="287"/>
      <c r="H24" s="287"/>
      <c r="I24" s="287"/>
      <c r="J24" s="287"/>
      <c r="K24" s="287"/>
      <c r="L24" s="287"/>
      <c r="M24" s="287"/>
      <c r="N24" s="287"/>
      <c r="O24" s="287"/>
    </row>
    <row r="25" spans="1:15" ht="19.899999999999999" customHeight="1">
      <c r="A25" s="434" t="s">
        <v>56</v>
      </c>
      <c r="B25" s="434" t="s">
        <v>99</v>
      </c>
      <c r="C25" s="434" t="s">
        <v>32</v>
      </c>
      <c r="D25" s="434" t="s">
        <v>30</v>
      </c>
      <c r="E25" s="434" t="s">
        <v>31</v>
      </c>
      <c r="F25" s="434" t="s">
        <v>0</v>
      </c>
      <c r="G25" s="434" t="s">
        <v>46</v>
      </c>
      <c r="H25" s="482" t="s">
        <v>1</v>
      </c>
      <c r="I25" s="434" t="s">
        <v>100</v>
      </c>
      <c r="J25" s="452" t="s">
        <v>101</v>
      </c>
      <c r="K25" s="453"/>
      <c r="L25" s="502"/>
      <c r="M25" s="452" t="s">
        <v>102</v>
      </c>
      <c r="N25" s="453"/>
      <c r="O25" s="502"/>
    </row>
    <row r="26" spans="1:15" ht="19.899999999999999" customHeight="1">
      <c r="A26" s="435"/>
      <c r="B26" s="435"/>
      <c r="C26" s="435"/>
      <c r="D26" s="435"/>
      <c r="E26" s="435"/>
      <c r="F26" s="435"/>
      <c r="G26" s="435"/>
      <c r="H26" s="483"/>
      <c r="I26" s="435"/>
      <c r="J26" s="198" t="s">
        <v>103</v>
      </c>
      <c r="K26" s="198" t="s">
        <v>134</v>
      </c>
      <c r="L26" s="198" t="s">
        <v>104</v>
      </c>
      <c r="M26" s="198" t="s">
        <v>63</v>
      </c>
      <c r="N26" s="198" t="s">
        <v>135</v>
      </c>
      <c r="O26" s="198" t="s">
        <v>9</v>
      </c>
    </row>
    <row r="27" spans="1:15" s="113" customFormat="1" ht="15" customHeight="1">
      <c r="A27" s="114" t="s">
        <v>270</v>
      </c>
      <c r="B27" s="114" t="s">
        <v>287</v>
      </c>
      <c r="C27" s="114" t="s">
        <v>270</v>
      </c>
      <c r="D27" s="114" t="s">
        <v>271</v>
      </c>
      <c r="E27" s="114" t="s">
        <v>269</v>
      </c>
      <c r="F27" s="114" t="s">
        <v>277</v>
      </c>
      <c r="G27" s="114"/>
      <c r="H27" s="116" t="s">
        <v>475</v>
      </c>
      <c r="I27" s="114" t="s">
        <v>231</v>
      </c>
      <c r="J27" s="114" t="s">
        <v>477</v>
      </c>
      <c r="K27" s="114" t="s">
        <v>476</v>
      </c>
      <c r="L27" s="114" t="s">
        <v>476</v>
      </c>
      <c r="M27" s="279">
        <v>84521005</v>
      </c>
      <c r="N27" s="279">
        <v>19982320.25</v>
      </c>
      <c r="O27" s="279">
        <v>19894529.619999997</v>
      </c>
    </row>
    <row r="28" spans="1:15">
      <c r="A28" s="493"/>
      <c r="B28" s="494"/>
      <c r="C28" s="494"/>
      <c r="D28" s="494"/>
      <c r="E28" s="494"/>
      <c r="F28" s="494"/>
      <c r="G28" s="494"/>
      <c r="H28" s="494"/>
      <c r="I28" s="494"/>
      <c r="J28" s="494"/>
      <c r="K28" s="494"/>
      <c r="L28" s="494"/>
      <c r="M28" s="494"/>
      <c r="N28" s="494"/>
      <c r="O28" s="495"/>
    </row>
    <row r="29" spans="1:15" s="13" customFormat="1" ht="42" customHeight="1">
      <c r="A29" s="496" t="s">
        <v>478</v>
      </c>
      <c r="B29" s="497"/>
      <c r="C29" s="497"/>
      <c r="D29" s="497"/>
      <c r="E29" s="497"/>
      <c r="F29" s="497"/>
      <c r="G29" s="497"/>
      <c r="H29" s="497"/>
      <c r="I29" s="497"/>
      <c r="J29" s="497"/>
      <c r="K29" s="497"/>
      <c r="L29" s="497"/>
      <c r="M29" s="497"/>
      <c r="N29" s="497"/>
      <c r="O29" s="498"/>
    </row>
    <row r="30" spans="1:15" s="78" customFormat="1">
      <c r="A30" s="377"/>
      <c r="B30" s="378"/>
      <c r="C30" s="378"/>
      <c r="D30" s="378"/>
      <c r="E30" s="378"/>
      <c r="F30" s="378"/>
      <c r="G30" s="378"/>
      <c r="H30" s="378"/>
      <c r="I30" s="378"/>
      <c r="J30" s="378"/>
      <c r="K30" s="378"/>
      <c r="L30" s="378"/>
      <c r="M30" s="378"/>
      <c r="N30" s="378"/>
      <c r="O30" s="379"/>
    </row>
    <row r="31" spans="1:15" ht="19.899999999999999" customHeight="1">
      <c r="A31" s="434" t="s">
        <v>56</v>
      </c>
      <c r="B31" s="434" t="s">
        <v>99</v>
      </c>
      <c r="C31" s="434" t="s">
        <v>32</v>
      </c>
      <c r="D31" s="434" t="s">
        <v>30</v>
      </c>
      <c r="E31" s="434" t="s">
        <v>31</v>
      </c>
      <c r="F31" s="434" t="s">
        <v>0</v>
      </c>
      <c r="G31" s="434" t="s">
        <v>46</v>
      </c>
      <c r="H31" s="482" t="s">
        <v>1</v>
      </c>
      <c r="I31" s="434" t="s">
        <v>100</v>
      </c>
      <c r="J31" s="452" t="s">
        <v>101</v>
      </c>
      <c r="K31" s="453"/>
      <c r="L31" s="502"/>
      <c r="M31" s="452" t="s">
        <v>102</v>
      </c>
      <c r="N31" s="453"/>
      <c r="O31" s="502"/>
    </row>
    <row r="32" spans="1:15" ht="19.899999999999999" customHeight="1">
      <c r="A32" s="435"/>
      <c r="B32" s="435"/>
      <c r="C32" s="435"/>
      <c r="D32" s="435"/>
      <c r="E32" s="435"/>
      <c r="F32" s="435"/>
      <c r="G32" s="435"/>
      <c r="H32" s="483"/>
      <c r="I32" s="435"/>
      <c r="J32" s="198" t="s">
        <v>103</v>
      </c>
      <c r="K32" s="198" t="s">
        <v>134</v>
      </c>
      <c r="L32" s="198" t="s">
        <v>104</v>
      </c>
      <c r="M32" s="198" t="s">
        <v>63</v>
      </c>
      <c r="N32" s="198" t="s">
        <v>135</v>
      </c>
      <c r="O32" s="198" t="s">
        <v>9</v>
      </c>
    </row>
    <row r="33" spans="1:16" s="283" customFormat="1" ht="15" customHeight="1">
      <c r="A33" s="114" t="s">
        <v>270</v>
      </c>
      <c r="B33" s="114" t="s">
        <v>287</v>
      </c>
      <c r="C33" s="114" t="s">
        <v>270</v>
      </c>
      <c r="D33" s="114" t="s">
        <v>271</v>
      </c>
      <c r="E33" s="114" t="s">
        <v>269</v>
      </c>
      <c r="F33" s="114" t="s">
        <v>277</v>
      </c>
      <c r="G33" s="114"/>
      <c r="H33" s="116" t="s">
        <v>475</v>
      </c>
      <c r="I33" s="114" t="s">
        <v>231</v>
      </c>
      <c r="J33" s="114" t="s">
        <v>477</v>
      </c>
      <c r="K33" s="114" t="s">
        <v>476</v>
      </c>
      <c r="L33" s="114" t="s">
        <v>476</v>
      </c>
      <c r="M33" s="279">
        <v>84521005</v>
      </c>
      <c r="N33" s="279">
        <v>19982320.25</v>
      </c>
      <c r="O33" s="279">
        <v>19894529.619999997</v>
      </c>
    </row>
    <row r="34" spans="1:16" ht="75" customHeight="1">
      <c r="A34" s="499" t="s">
        <v>479</v>
      </c>
      <c r="B34" s="500"/>
      <c r="C34" s="500"/>
      <c r="D34" s="500"/>
      <c r="E34" s="500"/>
      <c r="F34" s="500"/>
      <c r="G34" s="500"/>
      <c r="H34" s="500"/>
      <c r="I34" s="500"/>
      <c r="J34" s="500"/>
      <c r="K34" s="500"/>
      <c r="L34" s="500"/>
      <c r="M34" s="500"/>
      <c r="N34" s="500"/>
      <c r="O34" s="501"/>
    </row>
    <row r="35" spans="1:16" ht="26.45" customHeight="1">
      <c r="A35" s="484" t="s">
        <v>611</v>
      </c>
      <c r="B35" s="485"/>
      <c r="C35" s="485"/>
      <c r="D35" s="485"/>
      <c r="E35" s="485"/>
      <c r="F35" s="485"/>
      <c r="G35" s="485"/>
      <c r="H35" s="485"/>
      <c r="I35" s="485"/>
      <c r="J35" s="485"/>
      <c r="K35" s="485"/>
      <c r="L35" s="485"/>
      <c r="M35" s="485"/>
      <c r="N35" s="485"/>
      <c r="O35" s="486"/>
    </row>
    <row r="36" spans="1:16" s="78" customFormat="1" ht="13.15" customHeight="1">
      <c r="A36" s="393"/>
      <c r="B36" s="384"/>
      <c r="C36" s="384"/>
      <c r="D36" s="384"/>
      <c r="E36" s="384"/>
      <c r="F36" s="384"/>
      <c r="G36" s="384"/>
      <c r="H36" s="384"/>
      <c r="I36" s="384"/>
      <c r="J36" s="384"/>
      <c r="K36" s="384"/>
      <c r="L36" s="384"/>
      <c r="M36" s="384"/>
      <c r="N36" s="384"/>
      <c r="O36" s="384"/>
    </row>
    <row r="37" spans="1:16" ht="19.899999999999999" customHeight="1">
      <c r="A37" s="434" t="s">
        <v>56</v>
      </c>
      <c r="B37" s="434" t="s">
        <v>99</v>
      </c>
      <c r="C37" s="434" t="s">
        <v>32</v>
      </c>
      <c r="D37" s="434" t="s">
        <v>30</v>
      </c>
      <c r="E37" s="434" t="s">
        <v>31</v>
      </c>
      <c r="F37" s="434" t="s">
        <v>0</v>
      </c>
      <c r="G37" s="434" t="s">
        <v>46</v>
      </c>
      <c r="H37" s="482" t="s">
        <v>1</v>
      </c>
      <c r="I37" s="434" t="s">
        <v>100</v>
      </c>
      <c r="J37" s="452" t="s">
        <v>101</v>
      </c>
      <c r="K37" s="453"/>
      <c r="L37" s="502"/>
      <c r="M37" s="452" t="s">
        <v>102</v>
      </c>
      <c r="N37" s="453"/>
      <c r="O37" s="502"/>
    </row>
    <row r="38" spans="1:16" ht="19.899999999999999" customHeight="1">
      <c r="A38" s="435"/>
      <c r="B38" s="435"/>
      <c r="C38" s="435"/>
      <c r="D38" s="435"/>
      <c r="E38" s="435"/>
      <c r="F38" s="435"/>
      <c r="G38" s="435"/>
      <c r="H38" s="483"/>
      <c r="I38" s="435"/>
      <c r="J38" s="198" t="s">
        <v>103</v>
      </c>
      <c r="K38" s="198" t="s">
        <v>134</v>
      </c>
      <c r="L38" s="198" t="s">
        <v>104</v>
      </c>
      <c r="M38" s="198" t="s">
        <v>63</v>
      </c>
      <c r="N38" s="198" t="s">
        <v>135</v>
      </c>
      <c r="O38" s="198" t="s">
        <v>9</v>
      </c>
    </row>
    <row r="39" spans="1:16" s="186" customFormat="1" ht="15" customHeight="1">
      <c r="A39" s="114" t="s">
        <v>284</v>
      </c>
      <c r="B39" s="114" t="s">
        <v>271</v>
      </c>
      <c r="C39" s="114" t="s">
        <v>269</v>
      </c>
      <c r="D39" s="114" t="s">
        <v>270</v>
      </c>
      <c r="E39" s="114" t="s">
        <v>270</v>
      </c>
      <c r="F39" s="114" t="s">
        <v>279</v>
      </c>
      <c r="G39" s="114"/>
      <c r="H39" s="116" t="s">
        <v>197</v>
      </c>
      <c r="I39" s="114" t="s">
        <v>243</v>
      </c>
      <c r="J39" s="114" t="s">
        <v>292</v>
      </c>
      <c r="K39" s="114" t="s">
        <v>291</v>
      </c>
      <c r="L39" s="114" t="s">
        <v>291</v>
      </c>
      <c r="M39" s="279">
        <v>188470449</v>
      </c>
      <c r="N39" s="279">
        <v>44311470.329999998</v>
      </c>
      <c r="O39" s="279">
        <v>31743409.969999999</v>
      </c>
    </row>
    <row r="40" spans="1:16">
      <c r="A40" s="493"/>
      <c r="B40" s="494"/>
      <c r="C40" s="494"/>
      <c r="D40" s="494"/>
      <c r="E40" s="494"/>
      <c r="F40" s="494"/>
      <c r="G40" s="494"/>
      <c r="H40" s="494"/>
      <c r="I40" s="494"/>
      <c r="J40" s="494"/>
      <c r="K40" s="494"/>
      <c r="L40" s="494"/>
      <c r="M40" s="494"/>
      <c r="N40" s="494"/>
      <c r="O40" s="495"/>
    </row>
    <row r="41" spans="1:16" s="13" customFormat="1" ht="28.15" customHeight="1">
      <c r="A41" s="518" t="s">
        <v>512</v>
      </c>
      <c r="B41" s="516"/>
      <c r="C41" s="516"/>
      <c r="D41" s="516"/>
      <c r="E41" s="516"/>
      <c r="F41" s="516"/>
      <c r="G41" s="516"/>
      <c r="H41" s="516"/>
      <c r="I41" s="516"/>
      <c r="J41" s="516"/>
      <c r="K41" s="516"/>
      <c r="L41" s="516"/>
      <c r="M41" s="516"/>
      <c r="N41" s="516"/>
      <c r="O41" s="517"/>
    </row>
    <row r="42" spans="1:16">
      <c r="A42" s="284"/>
      <c r="B42" s="285"/>
      <c r="C42" s="285"/>
      <c r="D42" s="285"/>
      <c r="E42" s="285"/>
      <c r="F42" s="285"/>
      <c r="G42" s="285"/>
      <c r="H42" s="285"/>
      <c r="I42" s="285"/>
      <c r="J42" s="285"/>
      <c r="K42" s="285"/>
      <c r="L42" s="285"/>
      <c r="M42" s="285"/>
      <c r="N42" s="285"/>
      <c r="O42" s="286"/>
    </row>
    <row r="43" spans="1:16" ht="40.15" customHeight="1">
      <c r="A43" s="487" t="s">
        <v>513</v>
      </c>
      <c r="B43" s="519"/>
      <c r="C43" s="519"/>
      <c r="D43" s="519"/>
      <c r="E43" s="519"/>
      <c r="F43" s="519"/>
      <c r="G43" s="519"/>
      <c r="H43" s="519"/>
      <c r="I43" s="519"/>
      <c r="J43" s="519"/>
      <c r="K43" s="519"/>
      <c r="L43" s="519"/>
      <c r="M43" s="519"/>
      <c r="N43" s="519"/>
      <c r="O43" s="520"/>
      <c r="P43" s="1">
        <v>126050</v>
      </c>
    </row>
    <row r="44" spans="1:16">
      <c r="A44" s="284"/>
      <c r="B44" s="285"/>
      <c r="C44" s="285"/>
      <c r="D44" s="285"/>
      <c r="E44" s="285"/>
      <c r="F44" s="285"/>
      <c r="G44" s="285"/>
      <c r="H44" s="285"/>
      <c r="I44" s="285"/>
      <c r="J44" s="285"/>
      <c r="K44" s="285"/>
      <c r="L44" s="285"/>
      <c r="M44" s="285"/>
      <c r="N44" s="285"/>
      <c r="O44" s="286"/>
    </row>
    <row r="45" spans="1:16">
      <c r="A45" s="490" t="s">
        <v>612</v>
      </c>
      <c r="B45" s="491"/>
      <c r="C45" s="491"/>
      <c r="D45" s="491"/>
      <c r="E45" s="491"/>
      <c r="F45" s="491"/>
      <c r="G45" s="491"/>
      <c r="H45" s="491"/>
      <c r="I45" s="491"/>
      <c r="J45" s="491"/>
      <c r="K45" s="491"/>
      <c r="L45" s="491"/>
      <c r="M45" s="491"/>
      <c r="N45" s="491"/>
      <c r="O45" s="492"/>
    </row>
    <row r="46" spans="1:16" ht="10.9" customHeight="1">
      <c r="A46" s="383"/>
      <c r="B46" s="384"/>
      <c r="C46" s="384"/>
      <c r="D46" s="384"/>
      <c r="E46" s="384"/>
      <c r="F46" s="384"/>
      <c r="G46" s="384"/>
      <c r="H46" s="384"/>
      <c r="I46" s="384"/>
      <c r="J46" s="384"/>
      <c r="K46" s="384"/>
      <c r="L46" s="384"/>
      <c r="M46" s="384"/>
      <c r="N46" s="384"/>
      <c r="O46" s="385"/>
    </row>
    <row r="47" spans="1:16" s="78" customFormat="1" ht="14.45" customHeight="1">
      <c r="A47" s="285"/>
      <c r="B47" s="285"/>
      <c r="C47" s="285"/>
      <c r="D47" s="285"/>
      <c r="E47" s="285"/>
      <c r="F47" s="285"/>
      <c r="G47" s="285"/>
      <c r="H47" s="285"/>
      <c r="I47" s="285"/>
      <c r="J47" s="285"/>
      <c r="K47" s="285"/>
      <c r="L47" s="285"/>
      <c r="M47" s="285"/>
      <c r="N47" s="285"/>
      <c r="O47" s="285"/>
    </row>
    <row r="48" spans="1:16" ht="19.899999999999999" customHeight="1">
      <c r="A48" s="434" t="s">
        <v>56</v>
      </c>
      <c r="B48" s="434" t="s">
        <v>99</v>
      </c>
      <c r="C48" s="434" t="s">
        <v>32</v>
      </c>
      <c r="D48" s="434" t="s">
        <v>30</v>
      </c>
      <c r="E48" s="434" t="s">
        <v>31</v>
      </c>
      <c r="F48" s="434" t="s">
        <v>0</v>
      </c>
      <c r="G48" s="434" t="s">
        <v>46</v>
      </c>
      <c r="H48" s="482" t="s">
        <v>1</v>
      </c>
      <c r="I48" s="434" t="s">
        <v>100</v>
      </c>
      <c r="J48" s="452" t="s">
        <v>101</v>
      </c>
      <c r="K48" s="453"/>
      <c r="L48" s="502"/>
      <c r="M48" s="452" t="s">
        <v>102</v>
      </c>
      <c r="N48" s="453"/>
      <c r="O48" s="502"/>
    </row>
    <row r="49" spans="1:15" ht="19.899999999999999" customHeight="1">
      <c r="A49" s="435"/>
      <c r="B49" s="435"/>
      <c r="C49" s="435"/>
      <c r="D49" s="435"/>
      <c r="E49" s="435"/>
      <c r="F49" s="435"/>
      <c r="G49" s="435"/>
      <c r="H49" s="483"/>
      <c r="I49" s="435"/>
      <c r="J49" s="198" t="s">
        <v>103</v>
      </c>
      <c r="K49" s="198" t="s">
        <v>134</v>
      </c>
      <c r="L49" s="198" t="s">
        <v>104</v>
      </c>
      <c r="M49" s="198" t="s">
        <v>63</v>
      </c>
      <c r="N49" s="198" t="s">
        <v>135</v>
      </c>
      <c r="O49" s="198" t="s">
        <v>9</v>
      </c>
    </row>
    <row r="50" spans="1:15" s="186" customFormat="1" ht="15" customHeight="1">
      <c r="A50" s="114" t="s">
        <v>276</v>
      </c>
      <c r="B50" s="114" t="s">
        <v>276</v>
      </c>
      <c r="C50" s="114" t="s">
        <v>269</v>
      </c>
      <c r="D50" s="114" t="s">
        <v>269</v>
      </c>
      <c r="E50" s="114" t="s">
        <v>276</v>
      </c>
      <c r="F50" s="114" t="s">
        <v>283</v>
      </c>
      <c r="G50" s="114"/>
      <c r="H50" s="116" t="s">
        <v>307</v>
      </c>
      <c r="I50" s="114" t="s">
        <v>190</v>
      </c>
      <c r="J50" s="114" t="s">
        <v>308</v>
      </c>
      <c r="K50" s="114" t="s">
        <v>309</v>
      </c>
      <c r="L50" s="114" t="s">
        <v>309</v>
      </c>
      <c r="M50" s="279">
        <v>5000000</v>
      </c>
      <c r="N50" s="279">
        <v>516234</v>
      </c>
      <c r="O50" s="279">
        <v>516234</v>
      </c>
    </row>
    <row r="51" spans="1:15">
      <c r="A51" s="493"/>
      <c r="B51" s="494"/>
      <c r="C51" s="494"/>
      <c r="D51" s="494"/>
      <c r="E51" s="494"/>
      <c r="F51" s="494"/>
      <c r="G51" s="494"/>
      <c r="H51" s="494"/>
      <c r="I51" s="494"/>
      <c r="J51" s="494"/>
      <c r="K51" s="494"/>
      <c r="L51" s="494"/>
      <c r="M51" s="494"/>
      <c r="N51" s="494"/>
      <c r="O51" s="495"/>
    </row>
    <row r="52" spans="1:15" s="13" customFormat="1">
      <c r="A52" s="515" t="s">
        <v>310</v>
      </c>
      <c r="B52" s="516"/>
      <c r="C52" s="516"/>
      <c r="D52" s="516"/>
      <c r="E52" s="516"/>
      <c r="F52" s="516"/>
      <c r="G52" s="516"/>
      <c r="H52" s="516"/>
      <c r="I52" s="516"/>
      <c r="J52" s="516"/>
      <c r="K52" s="516"/>
      <c r="L52" s="516"/>
      <c r="M52" s="516"/>
      <c r="N52" s="516"/>
      <c r="O52" s="517"/>
    </row>
    <row r="53" spans="1:15">
      <c r="A53" s="284"/>
      <c r="B53" s="285"/>
      <c r="C53" s="285"/>
      <c r="D53" s="285"/>
      <c r="E53" s="285"/>
      <c r="F53" s="285"/>
      <c r="G53" s="285"/>
      <c r="H53" s="285"/>
      <c r="I53" s="285"/>
      <c r="J53" s="285"/>
      <c r="K53" s="285"/>
      <c r="L53" s="285"/>
      <c r="M53" s="285"/>
      <c r="N53" s="285"/>
      <c r="O53" s="286"/>
    </row>
    <row r="54" spans="1:15">
      <c r="A54" s="521" t="s">
        <v>613</v>
      </c>
      <c r="B54" s="519"/>
      <c r="C54" s="519"/>
      <c r="D54" s="519"/>
      <c r="E54" s="519"/>
      <c r="F54" s="519"/>
      <c r="G54" s="519"/>
      <c r="H54" s="519"/>
      <c r="I54" s="519"/>
      <c r="J54" s="519"/>
      <c r="K54" s="519"/>
      <c r="L54" s="519"/>
      <c r="M54" s="519"/>
      <c r="N54" s="519"/>
      <c r="O54" s="520"/>
    </row>
    <row r="55" spans="1:15">
      <c r="A55" s="284"/>
      <c r="B55" s="285"/>
      <c r="C55" s="285"/>
      <c r="D55" s="285"/>
      <c r="E55" s="285"/>
      <c r="F55" s="285"/>
      <c r="G55" s="285"/>
      <c r="H55" s="285"/>
      <c r="I55" s="285"/>
      <c r="J55" s="285"/>
      <c r="K55" s="285"/>
      <c r="L55" s="285"/>
      <c r="M55" s="285"/>
      <c r="N55" s="285"/>
      <c r="O55" s="286"/>
    </row>
    <row r="56" spans="1:15" ht="36" customHeight="1">
      <c r="A56" s="487" t="s">
        <v>312</v>
      </c>
      <c r="B56" s="522"/>
      <c r="C56" s="522"/>
      <c r="D56" s="522"/>
      <c r="E56" s="522"/>
      <c r="F56" s="522"/>
      <c r="G56" s="522"/>
      <c r="H56" s="522"/>
      <c r="I56" s="522"/>
      <c r="J56" s="522"/>
      <c r="K56" s="522"/>
      <c r="L56" s="522"/>
      <c r="M56" s="522"/>
      <c r="N56" s="522"/>
      <c r="O56" s="523"/>
    </row>
    <row r="57" spans="1:15" ht="9" customHeight="1">
      <c r="A57" s="386"/>
      <c r="B57" s="387"/>
      <c r="C57" s="387"/>
      <c r="D57" s="387"/>
      <c r="E57" s="387"/>
      <c r="F57" s="387"/>
      <c r="G57" s="387"/>
      <c r="H57" s="387"/>
      <c r="I57" s="387"/>
      <c r="J57" s="387"/>
      <c r="K57" s="387"/>
      <c r="L57" s="387"/>
      <c r="M57" s="387"/>
      <c r="N57" s="387"/>
      <c r="O57" s="388"/>
    </row>
    <row r="58" spans="1:15" s="78" customFormat="1" ht="24.6" customHeight="1">
      <c r="A58" s="285"/>
      <c r="B58" s="285"/>
      <c r="C58" s="285"/>
      <c r="D58" s="285"/>
      <c r="E58" s="285"/>
      <c r="F58" s="285"/>
      <c r="G58" s="285"/>
      <c r="H58" s="285"/>
      <c r="I58" s="285"/>
      <c r="J58" s="285"/>
      <c r="K58" s="285"/>
      <c r="L58" s="285"/>
      <c r="M58" s="285"/>
      <c r="N58" s="285"/>
      <c r="O58" s="285"/>
    </row>
    <row r="59" spans="1:15" ht="19.899999999999999" customHeight="1">
      <c r="A59" s="434" t="s">
        <v>56</v>
      </c>
      <c r="B59" s="434" t="s">
        <v>99</v>
      </c>
      <c r="C59" s="434" t="s">
        <v>32</v>
      </c>
      <c r="D59" s="434" t="s">
        <v>30</v>
      </c>
      <c r="E59" s="434" t="s">
        <v>31</v>
      </c>
      <c r="F59" s="434" t="s">
        <v>0</v>
      </c>
      <c r="G59" s="434" t="s">
        <v>46</v>
      </c>
      <c r="H59" s="482" t="s">
        <v>1</v>
      </c>
      <c r="I59" s="434" t="s">
        <v>100</v>
      </c>
      <c r="J59" s="452" t="s">
        <v>101</v>
      </c>
      <c r="K59" s="453"/>
      <c r="L59" s="502"/>
      <c r="M59" s="452" t="s">
        <v>102</v>
      </c>
      <c r="N59" s="453"/>
      <c r="O59" s="502"/>
    </row>
    <row r="60" spans="1:15" ht="19.899999999999999" customHeight="1">
      <c r="A60" s="435"/>
      <c r="B60" s="435"/>
      <c r="C60" s="435"/>
      <c r="D60" s="435"/>
      <c r="E60" s="435"/>
      <c r="F60" s="435"/>
      <c r="G60" s="435"/>
      <c r="H60" s="483"/>
      <c r="I60" s="435"/>
      <c r="J60" s="198" t="s">
        <v>103</v>
      </c>
      <c r="K60" s="198" t="s">
        <v>134</v>
      </c>
      <c r="L60" s="198" t="s">
        <v>104</v>
      </c>
      <c r="M60" s="198" t="s">
        <v>63</v>
      </c>
      <c r="N60" s="198" t="s">
        <v>135</v>
      </c>
      <c r="O60" s="198" t="s">
        <v>9</v>
      </c>
    </row>
    <row r="61" spans="1:15" s="186" customFormat="1" ht="15" customHeight="1">
      <c r="A61" s="114" t="s">
        <v>284</v>
      </c>
      <c r="B61" s="114" t="s">
        <v>269</v>
      </c>
      <c r="C61" s="114" t="s">
        <v>269</v>
      </c>
      <c r="D61" s="114" t="s">
        <v>269</v>
      </c>
      <c r="E61" s="114" t="s">
        <v>284</v>
      </c>
      <c r="F61" s="114" t="s">
        <v>285</v>
      </c>
      <c r="G61" s="114"/>
      <c r="H61" s="116" t="s">
        <v>211</v>
      </c>
      <c r="I61" s="114" t="s">
        <v>238</v>
      </c>
      <c r="J61" s="114" t="s">
        <v>511</v>
      </c>
      <c r="K61" s="114" t="s">
        <v>290</v>
      </c>
      <c r="L61" s="114" t="s">
        <v>290</v>
      </c>
      <c r="M61" s="279">
        <v>240387292</v>
      </c>
      <c r="N61" s="279">
        <v>80802702.140000015</v>
      </c>
      <c r="O61" s="279">
        <v>45798212.939999998</v>
      </c>
    </row>
    <row r="62" spans="1:15">
      <c r="A62" s="493"/>
      <c r="B62" s="494"/>
      <c r="C62" s="494"/>
      <c r="D62" s="494"/>
      <c r="E62" s="494"/>
      <c r="F62" s="494"/>
      <c r="G62" s="494"/>
      <c r="H62" s="494"/>
      <c r="I62" s="494"/>
      <c r="J62" s="494"/>
      <c r="K62" s="494"/>
      <c r="L62" s="494"/>
      <c r="M62" s="494"/>
      <c r="N62" s="494"/>
      <c r="O62" s="495"/>
    </row>
    <row r="63" spans="1:15" s="13" customFormat="1">
      <c r="A63" s="515" t="s">
        <v>614</v>
      </c>
      <c r="B63" s="516"/>
      <c r="C63" s="516"/>
      <c r="D63" s="516"/>
      <c r="E63" s="516"/>
      <c r="F63" s="516"/>
      <c r="G63" s="516"/>
      <c r="H63" s="516"/>
      <c r="I63" s="516"/>
      <c r="J63" s="516"/>
      <c r="K63" s="516"/>
      <c r="L63" s="516"/>
      <c r="M63" s="516"/>
      <c r="N63" s="516"/>
      <c r="O63" s="517"/>
    </row>
    <row r="64" spans="1:15">
      <c r="A64" s="284"/>
      <c r="B64" s="285"/>
      <c r="C64" s="285"/>
      <c r="D64" s="285"/>
      <c r="E64" s="285"/>
      <c r="F64" s="285"/>
      <c r="G64" s="285"/>
      <c r="H64" s="285"/>
      <c r="I64" s="285"/>
      <c r="J64" s="285"/>
      <c r="K64" s="285"/>
      <c r="L64" s="285"/>
      <c r="M64" s="285"/>
      <c r="N64" s="285"/>
      <c r="O64" s="286"/>
    </row>
    <row r="65" spans="1:16" ht="19.899999999999999" customHeight="1">
      <c r="A65" s="487" t="s">
        <v>616</v>
      </c>
      <c r="B65" s="519"/>
      <c r="C65" s="519"/>
      <c r="D65" s="519"/>
      <c r="E65" s="519"/>
      <c r="F65" s="519"/>
      <c r="G65" s="519"/>
      <c r="H65" s="519"/>
      <c r="I65" s="519"/>
      <c r="J65" s="519"/>
      <c r="K65" s="519"/>
      <c r="L65" s="519"/>
      <c r="M65" s="519"/>
      <c r="N65" s="519"/>
      <c r="O65" s="520"/>
      <c r="P65" s="1">
        <v>2000</v>
      </c>
    </row>
    <row r="66" spans="1:16" ht="82.9" customHeight="1">
      <c r="A66" s="524" t="s">
        <v>615</v>
      </c>
      <c r="B66" s="513"/>
      <c r="C66" s="513"/>
      <c r="D66" s="513"/>
      <c r="E66" s="513"/>
      <c r="F66" s="513"/>
      <c r="G66" s="513"/>
      <c r="H66" s="513"/>
      <c r="I66" s="513"/>
      <c r="J66" s="513"/>
      <c r="K66" s="513"/>
      <c r="L66" s="513"/>
      <c r="M66" s="513"/>
      <c r="N66" s="513"/>
      <c r="O66" s="514"/>
    </row>
    <row r="67" spans="1:16" s="78" customFormat="1">
      <c r="A67" s="285"/>
      <c r="B67" s="285"/>
      <c r="C67" s="285"/>
      <c r="D67" s="285"/>
      <c r="E67" s="285"/>
      <c r="F67" s="285"/>
      <c r="G67" s="285"/>
      <c r="H67" s="285"/>
      <c r="I67" s="285"/>
      <c r="J67" s="285"/>
      <c r="K67" s="285"/>
      <c r="L67" s="285"/>
      <c r="M67" s="285"/>
      <c r="N67" s="285"/>
      <c r="O67" s="285"/>
    </row>
    <row r="68" spans="1:16" ht="19.899999999999999" customHeight="1">
      <c r="A68" s="434" t="s">
        <v>56</v>
      </c>
      <c r="B68" s="434" t="s">
        <v>99</v>
      </c>
      <c r="C68" s="434" t="s">
        <v>32</v>
      </c>
      <c r="D68" s="434" t="s">
        <v>30</v>
      </c>
      <c r="E68" s="434" t="s">
        <v>31</v>
      </c>
      <c r="F68" s="434" t="s">
        <v>0</v>
      </c>
      <c r="G68" s="434" t="s">
        <v>46</v>
      </c>
      <c r="H68" s="482" t="s">
        <v>1</v>
      </c>
      <c r="I68" s="434" t="s">
        <v>100</v>
      </c>
      <c r="J68" s="452" t="s">
        <v>101</v>
      </c>
      <c r="K68" s="453"/>
      <c r="L68" s="502"/>
      <c r="M68" s="452" t="s">
        <v>102</v>
      </c>
      <c r="N68" s="453"/>
      <c r="O68" s="502"/>
    </row>
    <row r="69" spans="1:16" ht="19.899999999999999" customHeight="1">
      <c r="A69" s="435"/>
      <c r="B69" s="435"/>
      <c r="C69" s="435"/>
      <c r="D69" s="435"/>
      <c r="E69" s="435"/>
      <c r="F69" s="435"/>
      <c r="G69" s="435"/>
      <c r="H69" s="483"/>
      <c r="I69" s="435"/>
      <c r="J69" s="198" t="s">
        <v>103</v>
      </c>
      <c r="K69" s="198" t="s">
        <v>134</v>
      </c>
      <c r="L69" s="198" t="s">
        <v>104</v>
      </c>
      <c r="M69" s="198" t="s">
        <v>63</v>
      </c>
      <c r="N69" s="198" t="s">
        <v>135</v>
      </c>
      <c r="O69" s="198" t="s">
        <v>9</v>
      </c>
    </row>
    <row r="70" spans="1:16" s="186" customFormat="1" ht="15" customHeight="1">
      <c r="A70" s="114" t="s">
        <v>270</v>
      </c>
      <c r="B70" s="114" t="s">
        <v>269</v>
      </c>
      <c r="C70" s="114" t="s">
        <v>269</v>
      </c>
      <c r="D70" s="114" t="s">
        <v>276</v>
      </c>
      <c r="E70" s="114" t="s">
        <v>270</v>
      </c>
      <c r="F70" s="114" t="s">
        <v>286</v>
      </c>
      <c r="G70" s="114"/>
      <c r="H70" s="116" t="s">
        <v>156</v>
      </c>
      <c r="I70" s="114" t="s">
        <v>229</v>
      </c>
      <c r="J70" s="114" t="s">
        <v>440</v>
      </c>
      <c r="K70" s="114" t="s">
        <v>439</v>
      </c>
      <c r="L70" s="114" t="s">
        <v>439</v>
      </c>
      <c r="M70" s="279">
        <v>66715938</v>
      </c>
      <c r="N70" s="279">
        <v>12679628.879999997</v>
      </c>
      <c r="O70" s="279">
        <v>12679628.879999997</v>
      </c>
    </row>
    <row r="71" spans="1:16" ht="10.9" customHeight="1">
      <c r="A71" s="493"/>
      <c r="B71" s="494"/>
      <c r="C71" s="494"/>
      <c r="D71" s="494"/>
      <c r="E71" s="494"/>
      <c r="F71" s="494"/>
      <c r="G71" s="494"/>
      <c r="H71" s="494"/>
      <c r="I71" s="494"/>
      <c r="J71" s="494"/>
      <c r="K71" s="494"/>
      <c r="L71" s="494"/>
      <c r="M71" s="494"/>
      <c r="N71" s="494"/>
      <c r="O71" s="495"/>
    </row>
    <row r="72" spans="1:16" s="13" customFormat="1" ht="30" customHeight="1">
      <c r="A72" s="525" t="s">
        <v>441</v>
      </c>
      <c r="B72" s="526"/>
      <c r="C72" s="526"/>
      <c r="D72" s="526"/>
      <c r="E72" s="526"/>
      <c r="F72" s="526"/>
      <c r="G72" s="526"/>
      <c r="H72" s="526"/>
      <c r="I72" s="526"/>
      <c r="J72" s="526"/>
      <c r="K72" s="526"/>
      <c r="L72" s="526"/>
      <c r="M72" s="526"/>
      <c r="N72" s="526"/>
      <c r="O72" s="527"/>
    </row>
    <row r="73" spans="1:16" ht="9" customHeight="1">
      <c r="A73" s="284"/>
      <c r="B73" s="285"/>
      <c r="C73" s="285"/>
      <c r="D73" s="285"/>
      <c r="E73" s="285"/>
      <c r="F73" s="285"/>
      <c r="G73" s="285"/>
      <c r="H73" s="285"/>
      <c r="I73" s="285"/>
      <c r="J73" s="285"/>
      <c r="K73" s="285"/>
      <c r="L73" s="285"/>
      <c r="M73" s="285"/>
      <c r="N73" s="285"/>
      <c r="O73" s="286"/>
    </row>
    <row r="74" spans="1:16">
      <c r="A74" s="521" t="s">
        <v>474</v>
      </c>
      <c r="B74" s="519"/>
      <c r="C74" s="519"/>
      <c r="D74" s="519"/>
      <c r="E74" s="519"/>
      <c r="F74" s="519"/>
      <c r="G74" s="519"/>
      <c r="H74" s="519"/>
      <c r="I74" s="519"/>
      <c r="J74" s="519"/>
      <c r="K74" s="519"/>
      <c r="L74" s="519"/>
      <c r="M74" s="519"/>
      <c r="N74" s="519"/>
      <c r="O74" s="520"/>
    </row>
    <row r="75" spans="1:16">
      <c r="A75" s="284"/>
      <c r="B75" s="285"/>
      <c r="C75" s="285"/>
      <c r="D75" s="285"/>
      <c r="E75" s="285"/>
      <c r="F75" s="285" t="s">
        <v>442</v>
      </c>
      <c r="G75" s="285"/>
      <c r="H75" s="285"/>
      <c r="I75" s="285"/>
      <c r="J75" s="285"/>
      <c r="K75" s="285" t="s">
        <v>443</v>
      </c>
      <c r="L75" s="285"/>
      <c r="M75" s="285"/>
      <c r="N75" s="285"/>
      <c r="O75" s="286"/>
    </row>
    <row r="76" spans="1:16" ht="13.15" customHeight="1">
      <c r="A76" s="284"/>
      <c r="B76" s="231" t="s">
        <v>444</v>
      </c>
      <c r="C76" s="285"/>
      <c r="D76" s="285"/>
      <c r="E76" s="285"/>
      <c r="F76" s="285"/>
      <c r="G76" s="285"/>
      <c r="H76" s="285"/>
      <c r="I76" s="285"/>
      <c r="J76" s="285"/>
      <c r="K76" s="257">
        <v>2864</v>
      </c>
      <c r="L76" s="285"/>
      <c r="M76" s="285"/>
      <c r="N76" s="285"/>
      <c r="O76" s="286"/>
    </row>
    <row r="77" spans="1:16" ht="13.15" customHeight="1">
      <c r="A77" s="284"/>
      <c r="B77" s="231" t="s">
        <v>445</v>
      </c>
      <c r="C77" s="285"/>
      <c r="D77" s="285"/>
      <c r="E77" s="285"/>
      <c r="F77" s="285"/>
      <c r="G77" s="285"/>
      <c r="H77" s="285"/>
      <c r="I77" s="285"/>
      <c r="J77" s="285"/>
      <c r="K77" s="257">
        <v>720</v>
      </c>
      <c r="L77" s="285"/>
      <c r="M77" s="285"/>
      <c r="N77" s="285"/>
      <c r="O77" s="286"/>
    </row>
    <row r="78" spans="1:16" ht="13.15" customHeight="1">
      <c r="A78" s="284"/>
      <c r="B78" s="231" t="s">
        <v>446</v>
      </c>
      <c r="C78" s="285"/>
      <c r="D78" s="285"/>
      <c r="E78" s="285"/>
      <c r="F78" s="285"/>
      <c r="G78" s="285"/>
      <c r="H78" s="285"/>
      <c r="I78" s="285"/>
      <c r="J78" s="285"/>
      <c r="K78" s="257">
        <v>745</v>
      </c>
      <c r="L78" s="285"/>
      <c r="M78" s="285"/>
      <c r="N78" s="285"/>
      <c r="O78" s="286"/>
    </row>
    <row r="79" spans="1:16" ht="13.15" customHeight="1">
      <c r="A79" s="284"/>
      <c r="B79" s="231" t="s">
        <v>447</v>
      </c>
      <c r="C79" s="285"/>
      <c r="D79" s="285"/>
      <c r="E79" s="285"/>
      <c r="F79" s="285"/>
      <c r="G79" s="285"/>
      <c r="H79" s="285"/>
      <c r="I79" s="285"/>
      <c r="J79" s="285"/>
      <c r="K79" s="257">
        <v>260</v>
      </c>
      <c r="L79" s="285"/>
      <c r="M79" s="285"/>
      <c r="N79" s="285"/>
      <c r="O79" s="286"/>
    </row>
    <row r="80" spans="1:16" ht="13.15" customHeight="1">
      <c r="A80" s="284"/>
      <c r="B80" s="231" t="s">
        <v>448</v>
      </c>
      <c r="C80" s="285"/>
      <c r="D80" s="285"/>
      <c r="E80" s="285"/>
      <c r="F80" s="285"/>
      <c r="G80" s="285"/>
      <c r="H80" s="285"/>
      <c r="I80" s="285"/>
      <c r="J80" s="285"/>
      <c r="K80" s="257">
        <v>231</v>
      </c>
      <c r="L80" s="285"/>
      <c r="M80" s="285"/>
      <c r="N80" s="285"/>
      <c r="O80" s="286"/>
    </row>
    <row r="81" spans="1:15" ht="13.15" customHeight="1">
      <c r="A81" s="284"/>
      <c r="B81" s="231" t="s">
        <v>449</v>
      </c>
      <c r="C81" s="285"/>
      <c r="D81" s="285"/>
      <c r="E81" s="285"/>
      <c r="F81" s="285"/>
      <c r="G81" s="285"/>
      <c r="H81" s="285"/>
      <c r="I81" s="285"/>
      <c r="J81" s="285"/>
      <c r="K81" s="257">
        <v>34</v>
      </c>
      <c r="L81" s="285"/>
      <c r="M81" s="285"/>
      <c r="N81" s="285"/>
      <c r="O81" s="286"/>
    </row>
    <row r="82" spans="1:15" ht="13.15" customHeight="1">
      <c r="A82" s="284"/>
      <c r="B82" s="231" t="s">
        <v>450</v>
      </c>
      <c r="C82" s="285"/>
      <c r="D82" s="285"/>
      <c r="E82" s="285"/>
      <c r="F82" s="285"/>
      <c r="G82" s="285"/>
      <c r="H82" s="285"/>
      <c r="I82" s="285"/>
      <c r="J82" s="285"/>
      <c r="K82" s="257">
        <v>491</v>
      </c>
      <c r="L82" s="285"/>
      <c r="M82" s="285"/>
      <c r="N82" s="285"/>
      <c r="O82" s="286"/>
    </row>
    <row r="83" spans="1:15" ht="13.15" customHeight="1">
      <c r="A83" s="284"/>
      <c r="B83" s="231" t="s">
        <v>451</v>
      </c>
      <c r="C83" s="285"/>
      <c r="D83" s="285"/>
      <c r="E83" s="285"/>
      <c r="F83" s="285"/>
      <c r="G83" s="285"/>
      <c r="H83" s="285"/>
      <c r="I83" s="285"/>
      <c r="J83" s="285"/>
      <c r="K83" s="257">
        <v>2602</v>
      </c>
      <c r="L83" s="285"/>
      <c r="M83" s="285"/>
      <c r="N83" s="285"/>
      <c r="O83" s="286"/>
    </row>
    <row r="84" spans="1:15" ht="13.15" customHeight="1">
      <c r="A84" s="284"/>
      <c r="B84" s="231" t="s">
        <v>452</v>
      </c>
      <c r="C84" s="285"/>
      <c r="D84" s="285"/>
      <c r="E84" s="285"/>
      <c r="F84" s="285"/>
      <c r="G84" s="285"/>
      <c r="H84" s="285"/>
      <c r="I84" s="285"/>
      <c r="J84" s="285"/>
      <c r="K84" s="257">
        <v>3812</v>
      </c>
      <c r="L84" s="285"/>
      <c r="M84" s="285"/>
      <c r="N84" s="285"/>
      <c r="O84" s="286"/>
    </row>
    <row r="85" spans="1:15" ht="13.15" customHeight="1">
      <c r="A85" s="284"/>
      <c r="B85" s="231" t="s">
        <v>453</v>
      </c>
      <c r="C85" s="285"/>
      <c r="D85" s="285"/>
      <c r="E85" s="285"/>
      <c r="F85" s="285"/>
      <c r="G85" s="285"/>
      <c r="H85" s="285"/>
      <c r="I85" s="285"/>
      <c r="J85" s="285"/>
      <c r="K85" s="257">
        <v>269</v>
      </c>
      <c r="L85" s="285"/>
      <c r="M85" s="285"/>
      <c r="N85" s="285"/>
      <c r="O85" s="286"/>
    </row>
    <row r="86" spans="1:15" ht="13.15" customHeight="1">
      <c r="A86" s="284"/>
      <c r="B86" s="231" t="s">
        <v>454</v>
      </c>
      <c r="C86" s="285"/>
      <c r="D86" s="285"/>
      <c r="E86" s="285"/>
      <c r="F86" s="285"/>
      <c r="G86" s="285"/>
      <c r="H86" s="285"/>
      <c r="I86" s="285"/>
      <c r="J86" s="285"/>
      <c r="K86" s="257">
        <v>166</v>
      </c>
      <c r="L86" s="285"/>
      <c r="M86" s="285"/>
      <c r="N86" s="285"/>
      <c r="O86" s="286"/>
    </row>
    <row r="87" spans="1:15" ht="13.15" customHeight="1">
      <c r="A87" s="284"/>
      <c r="B87" s="231" t="s">
        <v>455</v>
      </c>
      <c r="C87" s="285"/>
      <c r="D87" s="285"/>
      <c r="E87" s="285"/>
      <c r="F87" s="285"/>
      <c r="G87" s="285"/>
      <c r="H87" s="285"/>
      <c r="I87" s="285"/>
      <c r="J87" s="285"/>
      <c r="K87" s="257">
        <v>272</v>
      </c>
      <c r="L87" s="285"/>
      <c r="M87" s="285"/>
      <c r="N87" s="285"/>
      <c r="O87" s="286"/>
    </row>
    <row r="88" spans="1:15" ht="13.15" customHeight="1">
      <c r="A88" s="284"/>
      <c r="B88" s="231" t="s">
        <v>456</v>
      </c>
      <c r="C88" s="285"/>
      <c r="D88" s="285"/>
      <c r="E88" s="285"/>
      <c r="F88" s="285"/>
      <c r="G88" s="285"/>
      <c r="H88" s="285"/>
      <c r="I88" s="285"/>
      <c r="J88" s="285"/>
      <c r="K88" s="257">
        <v>0</v>
      </c>
      <c r="L88" s="285"/>
      <c r="M88" s="285"/>
      <c r="N88" s="285"/>
      <c r="O88" s="286"/>
    </row>
    <row r="89" spans="1:15" ht="13.15" customHeight="1" thickBot="1">
      <c r="A89" s="284"/>
      <c r="B89" s="232" t="s">
        <v>457</v>
      </c>
      <c r="C89" s="285"/>
      <c r="D89" s="285"/>
      <c r="E89" s="285"/>
      <c r="F89" s="285"/>
      <c r="G89" s="285"/>
      <c r="H89" s="285"/>
      <c r="I89" s="285"/>
      <c r="J89" s="285"/>
      <c r="K89" s="258">
        <v>34</v>
      </c>
      <c r="L89" s="285"/>
      <c r="M89" s="285"/>
      <c r="N89" s="285"/>
      <c r="O89" s="286"/>
    </row>
    <row r="90" spans="1:15">
      <c r="A90" s="284"/>
      <c r="B90" s="285"/>
      <c r="C90" s="285"/>
      <c r="D90" s="285"/>
      <c r="E90" s="285"/>
      <c r="F90" s="285"/>
      <c r="G90" s="285"/>
      <c r="H90" s="235" t="s">
        <v>458</v>
      </c>
      <c r="I90" s="285"/>
      <c r="J90" s="285"/>
      <c r="K90" s="236">
        <v>12500</v>
      </c>
      <c r="L90" s="285"/>
      <c r="M90" s="285"/>
      <c r="N90" s="285"/>
      <c r="O90" s="286"/>
    </row>
    <row r="91" spans="1:15">
      <c r="A91" s="284"/>
      <c r="B91" s="285"/>
      <c r="C91" s="285"/>
      <c r="D91" s="285"/>
      <c r="E91" s="285"/>
      <c r="F91" s="285"/>
      <c r="G91" s="285"/>
      <c r="H91" s="235"/>
      <c r="I91" s="285"/>
      <c r="J91" s="285"/>
      <c r="K91" s="285"/>
      <c r="L91" s="285"/>
      <c r="M91" s="285"/>
      <c r="N91" s="285"/>
      <c r="O91" s="286"/>
    </row>
    <row r="92" spans="1:15" ht="18.600000000000001" customHeight="1">
      <c r="A92" s="512" t="s">
        <v>617</v>
      </c>
      <c r="B92" s="513"/>
      <c r="C92" s="513"/>
      <c r="D92" s="513"/>
      <c r="E92" s="513"/>
      <c r="F92" s="513"/>
      <c r="G92" s="513"/>
      <c r="H92" s="513"/>
      <c r="I92" s="513"/>
      <c r="J92" s="513"/>
      <c r="K92" s="513"/>
      <c r="L92" s="513"/>
      <c r="M92" s="513"/>
      <c r="N92" s="513"/>
      <c r="O92" s="514"/>
    </row>
    <row r="93" spans="1:15" ht="19.899999999999999" customHeight="1">
      <c r="A93" s="434" t="s">
        <v>56</v>
      </c>
      <c r="B93" s="434" t="s">
        <v>99</v>
      </c>
      <c r="C93" s="434" t="s">
        <v>32</v>
      </c>
      <c r="D93" s="434" t="s">
        <v>30</v>
      </c>
      <c r="E93" s="434" t="s">
        <v>31</v>
      </c>
      <c r="F93" s="434" t="s">
        <v>0</v>
      </c>
      <c r="G93" s="434" t="s">
        <v>46</v>
      </c>
      <c r="H93" s="482" t="s">
        <v>1</v>
      </c>
      <c r="I93" s="434" t="s">
        <v>100</v>
      </c>
      <c r="J93" s="452" t="s">
        <v>101</v>
      </c>
      <c r="K93" s="453"/>
      <c r="L93" s="502"/>
      <c r="M93" s="452" t="s">
        <v>102</v>
      </c>
      <c r="N93" s="453"/>
      <c r="O93" s="502"/>
    </row>
    <row r="94" spans="1:15" ht="19.899999999999999" customHeight="1">
      <c r="A94" s="435"/>
      <c r="B94" s="435"/>
      <c r="C94" s="435"/>
      <c r="D94" s="435"/>
      <c r="E94" s="435"/>
      <c r="F94" s="435"/>
      <c r="G94" s="435"/>
      <c r="H94" s="483"/>
      <c r="I94" s="435"/>
      <c r="J94" s="198" t="s">
        <v>103</v>
      </c>
      <c r="K94" s="198" t="s">
        <v>134</v>
      </c>
      <c r="L94" s="198" t="s">
        <v>104</v>
      </c>
      <c r="M94" s="198" t="s">
        <v>63</v>
      </c>
      <c r="N94" s="198" t="s">
        <v>135</v>
      </c>
      <c r="O94" s="198" t="s">
        <v>9</v>
      </c>
    </row>
    <row r="95" spans="1:15" s="186" customFormat="1" ht="15" customHeight="1">
      <c r="A95" s="114" t="s">
        <v>270</v>
      </c>
      <c r="B95" s="114" t="s">
        <v>269</v>
      </c>
      <c r="C95" s="114" t="s">
        <v>269</v>
      </c>
      <c r="D95" s="114" t="s">
        <v>284</v>
      </c>
      <c r="E95" s="114" t="s">
        <v>270</v>
      </c>
      <c r="F95" s="114" t="s">
        <v>281</v>
      </c>
      <c r="G95" s="114"/>
      <c r="H95" s="116" t="s">
        <v>459</v>
      </c>
      <c r="I95" s="114" t="s">
        <v>230</v>
      </c>
      <c r="J95" s="114" t="s">
        <v>460</v>
      </c>
      <c r="K95" s="114" t="s">
        <v>461</v>
      </c>
      <c r="L95" s="114" t="s">
        <v>461</v>
      </c>
      <c r="M95" s="279">
        <v>96611128</v>
      </c>
      <c r="N95" s="279">
        <v>8563972.5599999987</v>
      </c>
      <c r="O95" s="279">
        <v>8478972.5599999987</v>
      </c>
    </row>
    <row r="96" spans="1:15">
      <c r="A96" s="493"/>
      <c r="B96" s="494"/>
      <c r="C96" s="494"/>
      <c r="D96" s="494"/>
      <c r="E96" s="494"/>
      <c r="F96" s="494"/>
      <c r="G96" s="494"/>
      <c r="H96" s="494"/>
      <c r="I96" s="494"/>
      <c r="J96" s="494"/>
      <c r="K96" s="494"/>
      <c r="L96" s="494"/>
      <c r="M96" s="494"/>
      <c r="N96" s="494"/>
      <c r="O96" s="495"/>
    </row>
    <row r="97" spans="1:15" s="13" customFormat="1" ht="25.5" customHeight="1">
      <c r="A97" s="528" t="s">
        <v>462</v>
      </c>
      <c r="B97" s="529"/>
      <c r="C97" s="529"/>
      <c r="D97" s="529"/>
      <c r="E97" s="529"/>
      <c r="F97" s="529"/>
      <c r="G97" s="529"/>
      <c r="H97" s="529"/>
      <c r="I97" s="529"/>
      <c r="J97" s="529"/>
      <c r="K97" s="529"/>
      <c r="L97" s="529"/>
      <c r="M97" s="529"/>
      <c r="N97" s="529"/>
      <c r="O97" s="530"/>
    </row>
    <row r="98" spans="1:15">
      <c r="A98" s="284"/>
      <c r="B98" s="285"/>
      <c r="C98" s="285"/>
      <c r="D98" s="285"/>
      <c r="E98" s="285"/>
      <c r="F98" s="285"/>
      <c r="G98" s="285"/>
      <c r="H98" s="285"/>
      <c r="I98" s="285"/>
      <c r="J98" s="285"/>
      <c r="K98" s="285"/>
      <c r="L98" s="285"/>
      <c r="M98" s="285"/>
      <c r="N98" s="285"/>
      <c r="O98" s="286"/>
    </row>
    <row r="99" spans="1:15">
      <c r="A99" s="521" t="s">
        <v>311</v>
      </c>
      <c r="B99" s="519"/>
      <c r="C99" s="519"/>
      <c r="D99" s="519"/>
      <c r="E99" s="519"/>
      <c r="F99" s="519"/>
      <c r="G99" s="519"/>
      <c r="H99" s="519"/>
      <c r="I99" s="519"/>
      <c r="J99" s="519"/>
      <c r="K99" s="519"/>
      <c r="L99" s="519"/>
      <c r="M99" s="519"/>
      <c r="N99" s="519"/>
      <c r="O99" s="520"/>
    </row>
    <row r="100" spans="1:15">
      <c r="A100" s="284"/>
      <c r="B100" s="285"/>
      <c r="C100" s="285"/>
      <c r="D100" s="285"/>
      <c r="E100" s="285"/>
      <c r="F100" s="285"/>
      <c r="G100" s="285"/>
      <c r="H100" s="285"/>
      <c r="I100" s="285"/>
      <c r="J100" s="285"/>
      <c r="K100" s="285"/>
      <c r="L100" s="285"/>
      <c r="M100" s="285"/>
      <c r="N100" s="285"/>
      <c r="O100" s="286"/>
    </row>
    <row r="101" spans="1:15">
      <c r="A101" s="284"/>
      <c r="B101" s="285"/>
      <c r="C101" s="285"/>
      <c r="D101" s="285"/>
      <c r="E101" s="285"/>
      <c r="F101" s="285" t="s">
        <v>442</v>
      </c>
      <c r="G101" s="285"/>
      <c r="H101" s="285"/>
      <c r="I101" s="285"/>
      <c r="J101" s="285"/>
      <c r="K101" s="285" t="s">
        <v>443</v>
      </c>
      <c r="L101" s="285"/>
      <c r="M101" s="285"/>
      <c r="N101" s="285"/>
      <c r="O101" s="286"/>
    </row>
    <row r="102" spans="1:15">
      <c r="A102" s="284"/>
      <c r="B102" s="285"/>
      <c r="C102" s="285"/>
      <c r="D102" s="285"/>
      <c r="E102" s="285"/>
      <c r="F102" s="285"/>
      <c r="G102" s="285"/>
      <c r="H102" s="285"/>
      <c r="I102" s="285"/>
      <c r="J102" s="285"/>
      <c r="K102" s="285"/>
      <c r="L102" s="285"/>
      <c r="M102" s="285"/>
      <c r="N102" s="285"/>
      <c r="O102" s="286"/>
    </row>
    <row r="103" spans="1:15">
      <c r="A103" s="284"/>
      <c r="B103" s="382" t="s">
        <v>463</v>
      </c>
      <c r="C103" s="285"/>
      <c r="D103" s="285"/>
      <c r="E103" s="285"/>
      <c r="F103" s="285"/>
      <c r="G103" s="285"/>
      <c r="H103" s="285"/>
      <c r="I103" s="285"/>
      <c r="J103" s="285"/>
      <c r="K103" s="233">
        <v>11</v>
      </c>
      <c r="L103" s="285"/>
      <c r="M103" s="285"/>
      <c r="N103" s="285"/>
      <c r="O103" s="286"/>
    </row>
    <row r="104" spans="1:15">
      <c r="A104" s="284"/>
      <c r="B104" s="382" t="s">
        <v>464</v>
      </c>
      <c r="C104" s="285"/>
      <c r="D104" s="285"/>
      <c r="E104" s="285"/>
      <c r="F104" s="285"/>
      <c r="G104" s="285"/>
      <c r="H104" s="285"/>
      <c r="I104" s="285"/>
      <c r="J104" s="285"/>
      <c r="K104" s="233">
        <v>1</v>
      </c>
      <c r="L104" s="285"/>
      <c r="M104" s="285"/>
      <c r="N104" s="285"/>
      <c r="O104" s="286"/>
    </row>
    <row r="105" spans="1:15">
      <c r="A105" s="284"/>
      <c r="B105" s="382" t="s">
        <v>465</v>
      </c>
      <c r="C105" s="285"/>
      <c r="D105" s="285"/>
      <c r="E105" s="285"/>
      <c r="F105" s="285"/>
      <c r="G105" s="285"/>
      <c r="H105" s="285"/>
      <c r="I105" s="285"/>
      <c r="J105" s="285"/>
      <c r="K105" s="233">
        <v>1</v>
      </c>
      <c r="L105" s="285"/>
      <c r="M105" s="285"/>
      <c r="N105" s="285"/>
      <c r="O105" s="286"/>
    </row>
    <row r="106" spans="1:15">
      <c r="A106" s="284"/>
      <c r="B106" s="382" t="s">
        <v>466</v>
      </c>
      <c r="C106" s="285"/>
      <c r="D106" s="285"/>
      <c r="E106" s="285"/>
      <c r="F106" s="285"/>
      <c r="G106" s="285"/>
      <c r="H106" s="285"/>
      <c r="I106" s="285"/>
      <c r="J106" s="285"/>
      <c r="K106" s="233">
        <v>1</v>
      </c>
      <c r="L106" s="285"/>
      <c r="M106" s="285"/>
      <c r="N106" s="285"/>
      <c r="O106" s="286"/>
    </row>
    <row r="107" spans="1:15">
      <c r="A107" s="284"/>
      <c r="B107" s="382" t="s">
        <v>467</v>
      </c>
      <c r="C107" s="285"/>
      <c r="D107" s="285"/>
      <c r="E107" s="285"/>
      <c r="F107" s="285"/>
      <c r="G107" s="285"/>
      <c r="H107" s="285"/>
      <c r="I107" s="285"/>
      <c r="J107" s="285"/>
      <c r="K107" s="233">
        <v>151</v>
      </c>
      <c r="L107" s="285"/>
      <c r="M107" s="285"/>
      <c r="N107" s="285"/>
      <c r="O107" s="286"/>
    </row>
    <row r="108" spans="1:15">
      <c r="A108" s="284"/>
      <c r="B108" s="382" t="s">
        <v>468</v>
      </c>
      <c r="C108" s="285"/>
      <c r="D108" s="285"/>
      <c r="E108" s="285"/>
      <c r="F108" s="285"/>
      <c r="G108" s="285"/>
      <c r="H108" s="285"/>
      <c r="I108" s="285"/>
      <c r="J108" s="285"/>
      <c r="K108" s="233">
        <v>23</v>
      </c>
      <c r="L108" s="285"/>
      <c r="M108" s="285"/>
      <c r="N108" s="285"/>
      <c r="O108" s="286"/>
    </row>
    <row r="109" spans="1:15">
      <c r="A109" s="284"/>
      <c r="B109" s="382" t="s">
        <v>469</v>
      </c>
      <c r="C109" s="285"/>
      <c r="D109" s="285"/>
      <c r="E109" s="285"/>
      <c r="F109" s="285"/>
      <c r="G109" s="285"/>
      <c r="H109" s="285"/>
      <c r="I109" s="285"/>
      <c r="J109" s="285"/>
      <c r="K109" s="233">
        <v>73</v>
      </c>
      <c r="L109" s="285"/>
      <c r="M109" s="285"/>
      <c r="N109" s="285"/>
      <c r="O109" s="286"/>
    </row>
    <row r="110" spans="1:15">
      <c r="A110" s="284"/>
      <c r="B110" s="382" t="s">
        <v>470</v>
      </c>
      <c r="C110" s="285"/>
      <c r="D110" s="285"/>
      <c r="E110" s="285"/>
      <c r="F110" s="285"/>
      <c r="G110" s="285"/>
      <c r="H110" s="285"/>
      <c r="I110" s="285"/>
      <c r="J110" s="285"/>
      <c r="K110" s="233">
        <v>45</v>
      </c>
      <c r="L110" s="285"/>
      <c r="M110" s="285"/>
      <c r="N110" s="285"/>
      <c r="O110" s="286"/>
    </row>
    <row r="111" spans="1:15">
      <c r="A111" s="284"/>
      <c r="B111" s="382" t="s">
        <v>471</v>
      </c>
      <c r="C111" s="285"/>
      <c r="D111" s="285"/>
      <c r="E111" s="285"/>
      <c r="F111" s="285"/>
      <c r="G111" s="285"/>
      <c r="H111" s="285"/>
      <c r="I111" s="285"/>
      <c r="J111" s="285"/>
      <c r="K111" s="233">
        <v>24</v>
      </c>
      <c r="L111" s="285"/>
      <c r="M111" s="285"/>
      <c r="N111" s="285"/>
      <c r="O111" s="286"/>
    </row>
    <row r="112" spans="1:15">
      <c r="A112" s="284"/>
      <c r="B112" s="382" t="s">
        <v>472</v>
      </c>
      <c r="C112" s="285"/>
      <c r="D112" s="285"/>
      <c r="E112" s="285"/>
      <c r="F112" s="285"/>
      <c r="G112" s="285"/>
      <c r="H112" s="285"/>
      <c r="I112" s="285"/>
      <c r="J112" s="285"/>
      <c r="K112" s="233">
        <v>38</v>
      </c>
      <c r="L112" s="285"/>
      <c r="M112" s="285"/>
      <c r="N112" s="285"/>
      <c r="O112" s="286"/>
    </row>
    <row r="113" spans="1:15" ht="14.25" thickBot="1">
      <c r="A113" s="284"/>
      <c r="B113" s="382" t="s">
        <v>473</v>
      </c>
      <c r="C113" s="285"/>
      <c r="D113" s="285"/>
      <c r="E113" s="285"/>
      <c r="F113" s="285"/>
      <c r="G113" s="285"/>
      <c r="H113" s="285"/>
      <c r="I113" s="285"/>
      <c r="J113" s="285"/>
      <c r="K113" s="234">
        <v>7</v>
      </c>
      <c r="L113" s="285"/>
      <c r="M113" s="285"/>
      <c r="N113" s="285"/>
      <c r="O113" s="286"/>
    </row>
    <row r="114" spans="1:15">
      <c r="A114" s="284"/>
      <c r="B114" s="285"/>
      <c r="C114" s="285"/>
      <c r="D114" s="285"/>
      <c r="E114" s="285"/>
      <c r="F114" s="285"/>
      <c r="G114" s="285"/>
      <c r="H114" s="235" t="s">
        <v>458</v>
      </c>
      <c r="I114" s="285"/>
      <c r="J114" s="285"/>
      <c r="K114" s="235">
        <v>375</v>
      </c>
      <c r="L114" s="285"/>
      <c r="M114" s="285"/>
      <c r="N114" s="285"/>
      <c r="O114" s="286"/>
    </row>
    <row r="115" spans="1:15" ht="9" customHeight="1">
      <c r="A115" s="284"/>
      <c r="B115" s="285"/>
      <c r="C115" s="285"/>
      <c r="D115" s="285"/>
      <c r="E115" s="285"/>
      <c r="F115" s="285"/>
      <c r="G115" s="285"/>
      <c r="H115" s="285"/>
      <c r="I115" s="285"/>
      <c r="J115" s="285"/>
      <c r="K115" s="285"/>
      <c r="L115" s="285"/>
      <c r="M115" s="285"/>
      <c r="N115" s="285"/>
      <c r="O115" s="286"/>
    </row>
    <row r="116" spans="1:15">
      <c r="A116" s="521" t="s">
        <v>617</v>
      </c>
      <c r="B116" s="519"/>
      <c r="C116" s="519"/>
      <c r="D116" s="519"/>
      <c r="E116" s="519"/>
      <c r="F116" s="519"/>
      <c r="G116" s="519"/>
      <c r="H116" s="519"/>
      <c r="I116" s="519"/>
      <c r="J116" s="519"/>
      <c r="K116" s="519"/>
      <c r="L116" s="519"/>
      <c r="M116" s="519"/>
      <c r="N116" s="519"/>
      <c r="O116" s="520"/>
    </row>
    <row r="117" spans="1:15" ht="10.15" customHeight="1">
      <c r="A117" s="377"/>
      <c r="B117" s="378"/>
      <c r="C117" s="378"/>
      <c r="D117" s="378"/>
      <c r="E117" s="378"/>
      <c r="F117" s="378"/>
      <c r="G117" s="378"/>
      <c r="H117" s="378"/>
      <c r="I117" s="378"/>
      <c r="J117" s="378"/>
      <c r="K117" s="378"/>
      <c r="L117" s="378"/>
      <c r="M117" s="378"/>
      <c r="N117" s="378"/>
      <c r="O117" s="379"/>
    </row>
    <row r="118" spans="1:15" s="78" customFormat="1">
      <c r="A118" s="285"/>
      <c r="B118" s="285"/>
      <c r="C118" s="285"/>
      <c r="D118" s="285"/>
      <c r="E118" s="285"/>
      <c r="F118" s="285"/>
      <c r="G118" s="285"/>
      <c r="H118" s="285"/>
      <c r="I118" s="285"/>
      <c r="J118" s="285"/>
      <c r="K118" s="285"/>
      <c r="L118" s="285"/>
      <c r="M118" s="285"/>
      <c r="N118" s="285"/>
      <c r="O118" s="285"/>
    </row>
    <row r="119" spans="1:15" ht="19.899999999999999" customHeight="1">
      <c r="A119" s="434" t="s">
        <v>56</v>
      </c>
      <c r="B119" s="434" t="s">
        <v>99</v>
      </c>
      <c r="C119" s="434" t="s">
        <v>32</v>
      </c>
      <c r="D119" s="434" t="s">
        <v>30</v>
      </c>
      <c r="E119" s="434" t="s">
        <v>31</v>
      </c>
      <c r="F119" s="434" t="s">
        <v>0</v>
      </c>
      <c r="G119" s="434" t="s">
        <v>46</v>
      </c>
      <c r="H119" s="482" t="s">
        <v>1</v>
      </c>
      <c r="I119" s="434" t="s">
        <v>100</v>
      </c>
      <c r="J119" s="452" t="s">
        <v>101</v>
      </c>
      <c r="K119" s="453"/>
      <c r="L119" s="502"/>
      <c r="M119" s="452" t="s">
        <v>102</v>
      </c>
      <c r="N119" s="453"/>
      <c r="O119" s="502"/>
    </row>
    <row r="120" spans="1:15" ht="19.899999999999999" customHeight="1">
      <c r="A120" s="435"/>
      <c r="B120" s="435"/>
      <c r="C120" s="435"/>
      <c r="D120" s="435"/>
      <c r="E120" s="435"/>
      <c r="F120" s="435"/>
      <c r="G120" s="435"/>
      <c r="H120" s="483"/>
      <c r="I120" s="435"/>
      <c r="J120" s="198" t="s">
        <v>103</v>
      </c>
      <c r="K120" s="198" t="s">
        <v>134</v>
      </c>
      <c r="L120" s="198" t="s">
        <v>104</v>
      </c>
      <c r="M120" s="198" t="s">
        <v>63</v>
      </c>
      <c r="N120" s="198" t="s">
        <v>135</v>
      </c>
      <c r="O120" s="198" t="s">
        <v>9</v>
      </c>
    </row>
    <row r="121" spans="1:15" s="186" customFormat="1" ht="15" customHeight="1">
      <c r="A121" s="114" t="s">
        <v>270</v>
      </c>
      <c r="B121" s="114" t="s">
        <v>270</v>
      </c>
      <c r="C121" s="114" t="s">
        <v>269</v>
      </c>
      <c r="D121" s="114" t="s">
        <v>287</v>
      </c>
      <c r="E121" s="114" t="s">
        <v>288</v>
      </c>
      <c r="F121" s="114" t="s">
        <v>289</v>
      </c>
      <c r="G121" s="114"/>
      <c r="H121" s="116" t="s">
        <v>491</v>
      </c>
      <c r="I121" s="114" t="s">
        <v>229</v>
      </c>
      <c r="J121" s="114" t="s">
        <v>492</v>
      </c>
      <c r="K121" s="114" t="s">
        <v>493</v>
      </c>
      <c r="L121" s="114" t="s">
        <v>493</v>
      </c>
      <c r="M121" s="279">
        <v>12646292</v>
      </c>
      <c r="N121" s="279">
        <v>1942962.47</v>
      </c>
      <c r="O121" s="279">
        <v>1942962.47</v>
      </c>
    </row>
    <row r="122" spans="1:15" ht="9" customHeight="1">
      <c r="A122" s="493"/>
      <c r="B122" s="494"/>
      <c r="C122" s="494"/>
      <c r="D122" s="494"/>
      <c r="E122" s="494"/>
      <c r="F122" s="494"/>
      <c r="G122" s="494"/>
      <c r="H122" s="494"/>
      <c r="I122" s="494"/>
      <c r="J122" s="494"/>
      <c r="K122" s="494"/>
      <c r="L122" s="494"/>
      <c r="M122" s="494"/>
      <c r="N122" s="494"/>
      <c r="O122" s="495"/>
    </row>
    <row r="123" spans="1:15" ht="16.149999999999999" customHeight="1">
      <c r="A123" s="487" t="s">
        <v>494</v>
      </c>
      <c r="B123" s="522"/>
      <c r="C123" s="522"/>
      <c r="D123" s="522"/>
      <c r="E123" s="522"/>
      <c r="F123" s="522"/>
      <c r="G123" s="522"/>
      <c r="H123" s="522"/>
      <c r="I123" s="522"/>
      <c r="J123" s="522"/>
      <c r="K123" s="522"/>
      <c r="L123" s="522"/>
      <c r="M123" s="522"/>
      <c r="N123" s="522"/>
      <c r="O123" s="523"/>
    </row>
    <row r="124" spans="1:15">
      <c r="A124" s="284"/>
      <c r="B124" s="285"/>
      <c r="C124" s="285"/>
      <c r="D124" s="285"/>
      <c r="E124" s="285"/>
      <c r="F124" s="285"/>
      <c r="G124" s="285"/>
      <c r="H124" s="285"/>
      <c r="I124" s="285"/>
      <c r="J124" s="285"/>
      <c r="K124" s="285"/>
      <c r="L124" s="285"/>
      <c r="M124" s="285"/>
      <c r="N124" s="285"/>
      <c r="O124" s="286"/>
    </row>
    <row r="125" spans="1:15" ht="35.450000000000003" customHeight="1">
      <c r="A125" s="487" t="s">
        <v>495</v>
      </c>
      <c r="B125" s="522"/>
      <c r="C125" s="522"/>
      <c r="D125" s="522"/>
      <c r="E125" s="522"/>
      <c r="F125" s="522"/>
      <c r="G125" s="522"/>
      <c r="H125" s="522"/>
      <c r="I125" s="522"/>
      <c r="J125" s="522"/>
      <c r="K125" s="522"/>
      <c r="L125" s="522"/>
      <c r="M125" s="522"/>
      <c r="N125" s="522"/>
      <c r="O125" s="523"/>
    </row>
    <row r="126" spans="1:15" ht="14.25" customHeight="1">
      <c r="A126" s="288"/>
      <c r="B126" s="546" t="s">
        <v>496</v>
      </c>
      <c r="C126" s="546"/>
      <c r="D126" s="546"/>
      <c r="E126" s="547"/>
      <c r="F126" s="289"/>
      <c r="G126" s="289"/>
      <c r="H126" s="291" t="s">
        <v>497</v>
      </c>
      <c r="I126" s="289"/>
      <c r="J126" s="291" t="s">
        <v>498</v>
      </c>
      <c r="K126" s="289"/>
      <c r="L126" s="291" t="s">
        <v>499</v>
      </c>
      <c r="M126" s="289"/>
      <c r="N126" s="289"/>
      <c r="O126" s="290"/>
    </row>
    <row r="127" spans="1:15" ht="27" customHeight="1">
      <c r="A127" s="288"/>
      <c r="B127" s="531" t="s">
        <v>500</v>
      </c>
      <c r="C127" s="531"/>
      <c r="D127" s="531"/>
      <c r="E127" s="531"/>
      <c r="F127" s="289"/>
      <c r="G127" s="289"/>
      <c r="H127" s="238" t="s">
        <v>503</v>
      </c>
      <c r="I127" s="289"/>
      <c r="J127" s="291">
        <v>1</v>
      </c>
      <c r="K127" s="289"/>
      <c r="L127" s="239">
        <v>7000</v>
      </c>
      <c r="M127" s="289"/>
      <c r="N127" s="289"/>
      <c r="O127" s="290"/>
    </row>
    <row r="128" spans="1:15" ht="11.45" customHeight="1">
      <c r="A128" s="386"/>
      <c r="B128" s="389"/>
      <c r="C128" s="389"/>
      <c r="D128" s="389"/>
      <c r="E128" s="389"/>
      <c r="F128" s="387"/>
      <c r="G128" s="387"/>
      <c r="H128" s="390"/>
      <c r="I128" s="387"/>
      <c r="J128" s="391"/>
      <c r="K128" s="387"/>
      <c r="L128" s="392"/>
      <c r="M128" s="387"/>
      <c r="N128" s="387"/>
      <c r="O128" s="388"/>
    </row>
    <row r="129" spans="1:15" s="78" customFormat="1" ht="9" customHeight="1">
      <c r="A129" s="289"/>
      <c r="B129" s="292"/>
      <c r="C129" s="292"/>
      <c r="D129" s="292"/>
      <c r="E129" s="292"/>
      <c r="F129" s="289"/>
      <c r="G129" s="289"/>
      <c r="H129" s="238"/>
      <c r="I129" s="289"/>
      <c r="J129" s="291"/>
      <c r="K129" s="289"/>
      <c r="L129" s="239"/>
      <c r="M129" s="289"/>
      <c r="N129" s="289"/>
      <c r="O129" s="289"/>
    </row>
    <row r="130" spans="1:15" ht="19.899999999999999" customHeight="1">
      <c r="A130" s="434" t="s">
        <v>56</v>
      </c>
      <c r="B130" s="434" t="s">
        <v>99</v>
      </c>
      <c r="C130" s="434" t="s">
        <v>32</v>
      </c>
      <c r="D130" s="434" t="s">
        <v>30</v>
      </c>
      <c r="E130" s="434" t="s">
        <v>31</v>
      </c>
      <c r="F130" s="434" t="s">
        <v>0</v>
      </c>
      <c r="G130" s="434" t="s">
        <v>46</v>
      </c>
      <c r="H130" s="482" t="s">
        <v>1</v>
      </c>
      <c r="I130" s="434" t="s">
        <v>100</v>
      </c>
      <c r="J130" s="452" t="s">
        <v>101</v>
      </c>
      <c r="K130" s="453"/>
      <c r="L130" s="502"/>
      <c r="M130" s="452" t="s">
        <v>102</v>
      </c>
      <c r="N130" s="453"/>
      <c r="O130" s="502"/>
    </row>
    <row r="131" spans="1:15" ht="19.899999999999999" customHeight="1">
      <c r="A131" s="435"/>
      <c r="B131" s="435"/>
      <c r="C131" s="435"/>
      <c r="D131" s="435"/>
      <c r="E131" s="435"/>
      <c r="F131" s="435"/>
      <c r="G131" s="435"/>
      <c r="H131" s="483"/>
      <c r="I131" s="435"/>
      <c r="J131" s="198" t="s">
        <v>103</v>
      </c>
      <c r="K131" s="198" t="s">
        <v>134</v>
      </c>
      <c r="L131" s="198" t="s">
        <v>104</v>
      </c>
      <c r="M131" s="198" t="s">
        <v>63</v>
      </c>
      <c r="N131" s="198" t="s">
        <v>135</v>
      </c>
      <c r="O131" s="198" t="s">
        <v>9</v>
      </c>
    </row>
    <row r="132" spans="1:15" s="283" customFormat="1" ht="15" customHeight="1">
      <c r="A132" s="114" t="s">
        <v>270</v>
      </c>
      <c r="B132" s="114" t="s">
        <v>270</v>
      </c>
      <c r="C132" s="114" t="s">
        <v>269</v>
      </c>
      <c r="D132" s="114" t="s">
        <v>287</v>
      </c>
      <c r="E132" s="114" t="s">
        <v>288</v>
      </c>
      <c r="F132" s="114" t="s">
        <v>289</v>
      </c>
      <c r="G132" s="114"/>
      <c r="H132" s="116" t="s">
        <v>491</v>
      </c>
      <c r="I132" s="114" t="s">
        <v>229</v>
      </c>
      <c r="J132" s="114" t="s">
        <v>492</v>
      </c>
      <c r="K132" s="114" t="s">
        <v>493</v>
      </c>
      <c r="L132" s="114" t="s">
        <v>493</v>
      </c>
      <c r="M132" s="279">
        <v>12646292</v>
      </c>
      <c r="N132" s="279">
        <v>1942962.47</v>
      </c>
      <c r="O132" s="279">
        <v>1942962.47</v>
      </c>
    </row>
    <row r="133" spans="1:15" ht="51" customHeight="1">
      <c r="A133" s="288"/>
      <c r="B133" s="532" t="s">
        <v>501</v>
      </c>
      <c r="C133" s="532"/>
      <c r="D133" s="532"/>
      <c r="E133" s="289"/>
      <c r="F133" s="289"/>
      <c r="G133" s="289"/>
      <c r="H133" s="238" t="s">
        <v>504</v>
      </c>
      <c r="I133" s="289"/>
      <c r="J133" s="291">
        <v>50</v>
      </c>
      <c r="K133" s="289"/>
      <c r="L133" s="239">
        <v>9000</v>
      </c>
      <c r="M133" s="289"/>
      <c r="N133" s="289"/>
      <c r="O133" s="290"/>
    </row>
    <row r="134" spans="1:15" ht="30.75" customHeight="1">
      <c r="A134" s="288"/>
      <c r="B134" s="532" t="s">
        <v>502</v>
      </c>
      <c r="C134" s="532"/>
      <c r="D134" s="532"/>
      <c r="E134" s="289"/>
      <c r="F134" s="289"/>
      <c r="G134" s="289"/>
      <c r="H134" s="238" t="s">
        <v>505</v>
      </c>
      <c r="I134" s="289"/>
      <c r="J134" s="291">
        <v>25</v>
      </c>
      <c r="K134" s="289"/>
      <c r="L134" s="239">
        <v>4000</v>
      </c>
      <c r="M134" s="289"/>
      <c r="N134" s="289"/>
      <c r="O134" s="290"/>
    </row>
    <row r="135" spans="1:15">
      <c r="A135" s="521" t="s">
        <v>617</v>
      </c>
      <c r="B135" s="519"/>
      <c r="C135" s="519"/>
      <c r="D135" s="519"/>
      <c r="E135" s="519"/>
      <c r="F135" s="519"/>
      <c r="G135" s="519"/>
      <c r="H135" s="519"/>
      <c r="I135" s="519"/>
      <c r="J135" s="519"/>
      <c r="K135" s="519"/>
      <c r="L135" s="519"/>
      <c r="M135" s="519"/>
      <c r="N135" s="519"/>
      <c r="O135" s="520"/>
    </row>
    <row r="136" spans="1:15" ht="10.15" customHeight="1">
      <c r="A136" s="377"/>
      <c r="B136" s="378"/>
      <c r="C136" s="378"/>
      <c r="D136" s="378"/>
      <c r="E136" s="378"/>
      <c r="F136" s="378"/>
      <c r="G136" s="378"/>
      <c r="H136" s="378"/>
      <c r="I136" s="378"/>
      <c r="J136" s="378"/>
      <c r="K136" s="378"/>
      <c r="L136" s="378"/>
      <c r="M136" s="378"/>
      <c r="N136" s="378"/>
      <c r="O136" s="379"/>
    </row>
    <row r="137" spans="1:15" s="78" customFormat="1">
      <c r="A137" s="285"/>
      <c r="B137" s="285"/>
      <c r="C137" s="285"/>
      <c r="D137" s="285"/>
      <c r="E137" s="285"/>
      <c r="F137" s="285"/>
      <c r="G137" s="285"/>
      <c r="H137" s="285"/>
      <c r="I137" s="285"/>
      <c r="J137" s="285"/>
      <c r="K137" s="285"/>
      <c r="L137" s="285"/>
      <c r="M137" s="285"/>
      <c r="N137" s="285"/>
      <c r="O137" s="285"/>
    </row>
    <row r="138" spans="1:15" ht="19.899999999999999" customHeight="1">
      <c r="A138" s="434" t="s">
        <v>56</v>
      </c>
      <c r="B138" s="434" t="s">
        <v>99</v>
      </c>
      <c r="C138" s="434" t="s">
        <v>32</v>
      </c>
      <c r="D138" s="434" t="s">
        <v>30</v>
      </c>
      <c r="E138" s="434" t="s">
        <v>31</v>
      </c>
      <c r="F138" s="434" t="s">
        <v>0</v>
      </c>
      <c r="G138" s="434" t="s">
        <v>46</v>
      </c>
      <c r="H138" s="482" t="s">
        <v>1</v>
      </c>
      <c r="I138" s="434" t="s">
        <v>100</v>
      </c>
      <c r="J138" s="452" t="s">
        <v>101</v>
      </c>
      <c r="K138" s="453"/>
      <c r="L138" s="502"/>
      <c r="M138" s="452" t="s">
        <v>102</v>
      </c>
      <c r="N138" s="453"/>
      <c r="O138" s="502"/>
    </row>
    <row r="139" spans="1:15" ht="19.899999999999999" customHeight="1">
      <c r="A139" s="435"/>
      <c r="B139" s="435"/>
      <c r="C139" s="435"/>
      <c r="D139" s="435"/>
      <c r="E139" s="435"/>
      <c r="F139" s="435"/>
      <c r="G139" s="435"/>
      <c r="H139" s="483"/>
      <c r="I139" s="435"/>
      <c r="J139" s="198" t="s">
        <v>103</v>
      </c>
      <c r="K139" s="198" t="s">
        <v>134</v>
      </c>
      <c r="L139" s="198" t="s">
        <v>104</v>
      </c>
      <c r="M139" s="198" t="s">
        <v>63</v>
      </c>
      <c r="N139" s="198" t="s">
        <v>135</v>
      </c>
      <c r="O139" s="198" t="s">
        <v>9</v>
      </c>
    </row>
    <row r="140" spans="1:15" s="186" customFormat="1" ht="22.5" customHeight="1">
      <c r="A140" s="114" t="s">
        <v>276</v>
      </c>
      <c r="B140" s="114" t="s">
        <v>278</v>
      </c>
      <c r="C140" s="114" t="s">
        <v>276</v>
      </c>
      <c r="D140" s="114" t="s">
        <v>270</v>
      </c>
      <c r="E140" s="114" t="s">
        <v>270</v>
      </c>
      <c r="F140" s="114" t="s">
        <v>282</v>
      </c>
      <c r="G140" s="114"/>
      <c r="H140" s="237" t="s">
        <v>481</v>
      </c>
      <c r="I140" s="114" t="s">
        <v>233</v>
      </c>
      <c r="J140" s="114" t="s">
        <v>482</v>
      </c>
      <c r="K140" s="114" t="s">
        <v>483</v>
      </c>
      <c r="L140" s="114" t="s">
        <v>483</v>
      </c>
      <c r="M140" s="279">
        <v>19109264</v>
      </c>
      <c r="N140" s="279">
        <v>338072.45999999996</v>
      </c>
      <c r="O140" s="279">
        <v>338072.45999999996</v>
      </c>
    </row>
    <row r="141" spans="1:15">
      <c r="A141" s="493"/>
      <c r="B141" s="494"/>
      <c r="C141" s="494"/>
      <c r="D141" s="494"/>
      <c r="E141" s="494"/>
      <c r="F141" s="494"/>
      <c r="G141" s="494"/>
      <c r="H141" s="494"/>
      <c r="I141" s="494"/>
      <c r="J141" s="494"/>
      <c r="K141" s="494"/>
      <c r="L141" s="494"/>
      <c r="M141" s="494"/>
      <c r="N141" s="494"/>
      <c r="O141" s="495"/>
    </row>
    <row r="142" spans="1:15" s="13" customFormat="1" ht="41.25" customHeight="1">
      <c r="A142" s="536" t="s">
        <v>484</v>
      </c>
      <c r="B142" s="537"/>
      <c r="C142" s="537"/>
      <c r="D142" s="537"/>
      <c r="E142" s="537"/>
      <c r="F142" s="537"/>
      <c r="G142" s="537"/>
      <c r="H142" s="537"/>
      <c r="I142" s="537"/>
      <c r="J142" s="537"/>
      <c r="K142" s="537"/>
      <c r="L142" s="537"/>
      <c r="M142" s="537"/>
      <c r="N142" s="537"/>
      <c r="O142" s="538"/>
    </row>
    <row r="143" spans="1:15">
      <c r="A143" s="333"/>
      <c r="B143" s="334"/>
      <c r="C143" s="334"/>
      <c r="D143" s="334"/>
      <c r="E143" s="334"/>
      <c r="F143" s="334"/>
      <c r="G143" s="334"/>
      <c r="H143" s="334"/>
      <c r="I143" s="334"/>
      <c r="J143" s="334"/>
      <c r="K143" s="334"/>
      <c r="L143" s="334"/>
      <c r="M143" s="334"/>
      <c r="N143" s="334"/>
      <c r="O143" s="335"/>
    </row>
    <row r="144" spans="1:15" ht="37.5" customHeight="1">
      <c r="A144" s="539" t="s">
        <v>485</v>
      </c>
      <c r="B144" s="540"/>
      <c r="C144" s="540"/>
      <c r="D144" s="540"/>
      <c r="E144" s="540"/>
      <c r="F144" s="540"/>
      <c r="G144" s="540"/>
      <c r="H144" s="540"/>
      <c r="I144" s="540"/>
      <c r="J144" s="540"/>
      <c r="K144" s="540"/>
      <c r="L144" s="540"/>
      <c r="M144" s="540"/>
      <c r="N144" s="540"/>
      <c r="O144" s="541"/>
    </row>
    <row r="145" spans="1:15">
      <c r="A145" s="333"/>
      <c r="B145" s="334"/>
      <c r="C145" s="334"/>
      <c r="D145" s="334"/>
      <c r="E145" s="334"/>
      <c r="F145" s="334"/>
      <c r="G145" s="334"/>
      <c r="H145" s="334"/>
      <c r="I145" s="334"/>
      <c r="J145" s="334"/>
      <c r="K145" s="334"/>
      <c r="L145" s="334"/>
      <c r="M145" s="334"/>
      <c r="N145" s="334"/>
      <c r="O145" s="335"/>
    </row>
    <row r="146" spans="1:15" ht="19.149999999999999" customHeight="1">
      <c r="A146" s="542" t="s">
        <v>480</v>
      </c>
      <c r="B146" s="543"/>
      <c r="C146" s="543"/>
      <c r="D146" s="543"/>
      <c r="E146" s="543"/>
      <c r="F146" s="543"/>
      <c r="G146" s="543"/>
      <c r="H146" s="543"/>
      <c r="I146" s="543"/>
      <c r="J146" s="543"/>
      <c r="K146" s="543"/>
      <c r="L146" s="543"/>
      <c r="M146" s="543"/>
      <c r="N146" s="543"/>
      <c r="O146" s="544"/>
    </row>
    <row r="147" spans="1:15" s="78" customFormat="1">
      <c r="A147" s="545"/>
      <c r="B147" s="545"/>
      <c r="C147" s="545"/>
      <c r="D147" s="545"/>
      <c r="E147" s="545"/>
      <c r="F147" s="545"/>
      <c r="G147" s="545"/>
      <c r="H147" s="545"/>
      <c r="I147" s="545"/>
      <c r="J147" s="545"/>
      <c r="K147" s="545"/>
      <c r="L147" s="545"/>
      <c r="M147" s="545"/>
      <c r="N147" s="545"/>
      <c r="O147" s="545"/>
    </row>
    <row r="148" spans="1:15" ht="19.899999999999999" customHeight="1">
      <c r="A148" s="434" t="s">
        <v>56</v>
      </c>
      <c r="B148" s="434" t="s">
        <v>99</v>
      </c>
      <c r="C148" s="434" t="s">
        <v>32</v>
      </c>
      <c r="D148" s="434" t="s">
        <v>30</v>
      </c>
      <c r="E148" s="434" t="s">
        <v>31</v>
      </c>
      <c r="F148" s="434" t="s">
        <v>0</v>
      </c>
      <c r="G148" s="434" t="s">
        <v>46</v>
      </c>
      <c r="H148" s="482" t="s">
        <v>1</v>
      </c>
      <c r="I148" s="434" t="s">
        <v>100</v>
      </c>
      <c r="J148" s="452" t="s">
        <v>101</v>
      </c>
      <c r="K148" s="453"/>
      <c r="L148" s="502"/>
      <c r="M148" s="452" t="s">
        <v>102</v>
      </c>
      <c r="N148" s="453"/>
      <c r="O148" s="502"/>
    </row>
    <row r="149" spans="1:15" ht="19.899999999999999" customHeight="1">
      <c r="A149" s="435"/>
      <c r="B149" s="435"/>
      <c r="C149" s="435"/>
      <c r="D149" s="435"/>
      <c r="E149" s="435"/>
      <c r="F149" s="435"/>
      <c r="G149" s="435"/>
      <c r="H149" s="483"/>
      <c r="I149" s="435"/>
      <c r="J149" s="198" t="s">
        <v>103</v>
      </c>
      <c r="K149" s="198" t="s">
        <v>134</v>
      </c>
      <c r="L149" s="198" t="s">
        <v>104</v>
      </c>
      <c r="M149" s="198" t="s">
        <v>63</v>
      </c>
      <c r="N149" s="198" t="s">
        <v>135</v>
      </c>
      <c r="O149" s="198" t="s">
        <v>9</v>
      </c>
    </row>
    <row r="150" spans="1:15" s="186" customFormat="1" ht="15" customHeight="1">
      <c r="A150" s="114" t="s">
        <v>278</v>
      </c>
      <c r="B150" s="114" t="s">
        <v>270</v>
      </c>
      <c r="C150" s="114" t="s">
        <v>276</v>
      </c>
      <c r="D150" s="114" t="s">
        <v>288</v>
      </c>
      <c r="E150" s="114" t="s">
        <v>276</v>
      </c>
      <c r="F150" s="114" t="s">
        <v>280</v>
      </c>
      <c r="G150" s="114"/>
      <c r="H150" s="237" t="s">
        <v>486</v>
      </c>
      <c r="I150" s="114" t="s">
        <v>234</v>
      </c>
      <c r="J150" s="114" t="s">
        <v>487</v>
      </c>
      <c r="K150" s="114" t="s">
        <v>488</v>
      </c>
      <c r="L150" s="114" t="s">
        <v>488</v>
      </c>
      <c r="M150" s="279">
        <v>1375219</v>
      </c>
      <c r="N150" s="279">
        <v>270519</v>
      </c>
      <c r="O150" s="279">
        <v>270519</v>
      </c>
    </row>
    <row r="151" spans="1:15">
      <c r="A151" s="493"/>
      <c r="B151" s="494"/>
      <c r="C151" s="494"/>
      <c r="D151" s="494"/>
      <c r="E151" s="494"/>
      <c r="F151" s="494"/>
      <c r="G151" s="494"/>
      <c r="H151" s="494"/>
      <c r="I151" s="494"/>
      <c r="J151" s="494"/>
      <c r="K151" s="494"/>
      <c r="L151" s="494"/>
      <c r="M151" s="494"/>
      <c r="N151" s="494"/>
      <c r="O151" s="495"/>
    </row>
    <row r="152" spans="1:15" s="13" customFormat="1">
      <c r="A152" s="515" t="s">
        <v>489</v>
      </c>
      <c r="B152" s="516"/>
      <c r="C152" s="516"/>
      <c r="D152" s="516"/>
      <c r="E152" s="516"/>
      <c r="F152" s="516"/>
      <c r="G152" s="516"/>
      <c r="H152" s="516"/>
      <c r="I152" s="516"/>
      <c r="J152" s="516"/>
      <c r="K152" s="516"/>
      <c r="L152" s="516"/>
      <c r="M152" s="516"/>
      <c r="N152" s="516"/>
      <c r="O152" s="517"/>
    </row>
    <row r="153" spans="1:15">
      <c r="A153" s="284"/>
      <c r="B153" s="285"/>
      <c r="C153" s="285"/>
      <c r="D153" s="285"/>
      <c r="E153" s="285"/>
      <c r="F153" s="285"/>
      <c r="G153" s="285"/>
      <c r="H153" s="285"/>
      <c r="I153" s="285"/>
      <c r="J153" s="285"/>
      <c r="K153" s="285"/>
      <c r="L153" s="285"/>
      <c r="M153" s="285"/>
      <c r="N153" s="285"/>
      <c r="O153" s="286"/>
    </row>
    <row r="154" spans="1:15" ht="36.75" customHeight="1">
      <c r="A154" s="533" t="s">
        <v>490</v>
      </c>
      <c r="B154" s="534"/>
      <c r="C154" s="534"/>
      <c r="D154" s="534"/>
      <c r="E154" s="534"/>
      <c r="F154" s="534"/>
      <c r="G154" s="534"/>
      <c r="H154" s="534"/>
      <c r="I154" s="534"/>
      <c r="J154" s="534"/>
      <c r="K154" s="534"/>
      <c r="L154" s="534"/>
      <c r="M154" s="534"/>
      <c r="N154" s="534"/>
      <c r="O154" s="535"/>
    </row>
    <row r="155" spans="1:15">
      <c r="A155" s="284"/>
      <c r="B155" s="285"/>
      <c r="C155" s="285"/>
      <c r="D155" s="285"/>
      <c r="E155" s="285"/>
      <c r="F155" s="285"/>
      <c r="G155" s="285"/>
      <c r="H155" s="285"/>
      <c r="I155" s="285"/>
      <c r="J155" s="285"/>
      <c r="K155" s="285"/>
      <c r="L155" s="285"/>
      <c r="M155" s="285"/>
      <c r="N155" s="285"/>
      <c r="O155" s="286"/>
    </row>
    <row r="156" spans="1:15">
      <c r="A156" s="521" t="s">
        <v>480</v>
      </c>
      <c r="B156" s="519"/>
      <c r="C156" s="519"/>
      <c r="D156" s="519"/>
      <c r="E156" s="519"/>
      <c r="F156" s="519"/>
      <c r="G156" s="519"/>
      <c r="H156" s="519"/>
      <c r="I156" s="519"/>
      <c r="J156" s="519"/>
      <c r="K156" s="519"/>
      <c r="L156" s="519"/>
      <c r="M156" s="519"/>
      <c r="N156" s="519"/>
      <c r="O156" s="520"/>
    </row>
    <row r="157" spans="1:15">
      <c r="A157" s="284"/>
      <c r="B157" s="285"/>
      <c r="C157" s="285"/>
      <c r="D157" s="285"/>
      <c r="E157" s="285"/>
      <c r="F157" s="285"/>
      <c r="G157" s="285"/>
      <c r="H157" s="285"/>
      <c r="I157" s="285"/>
      <c r="J157" s="285"/>
      <c r="K157" s="285"/>
      <c r="L157" s="285"/>
      <c r="M157" s="285"/>
      <c r="N157" s="285"/>
      <c r="O157" s="286"/>
    </row>
  </sheetData>
  <mergeCells count="194">
    <mergeCell ref="A151:O151"/>
    <mergeCell ref="A142:O142"/>
    <mergeCell ref="A144:O144"/>
    <mergeCell ref="A146:O146"/>
    <mergeCell ref="A147:O147"/>
    <mergeCell ref="A141:O141"/>
    <mergeCell ref="A123:O123"/>
    <mergeCell ref="A125:O125"/>
    <mergeCell ref="A135:O135"/>
    <mergeCell ref="A130:A131"/>
    <mergeCell ref="B130:B131"/>
    <mergeCell ref="C130:C131"/>
    <mergeCell ref="D130:D131"/>
    <mergeCell ref="E130:E131"/>
    <mergeCell ref="F130:F131"/>
    <mergeCell ref="G130:G131"/>
    <mergeCell ref="H130:H131"/>
    <mergeCell ref="I130:I131"/>
    <mergeCell ref="J130:L130"/>
    <mergeCell ref="M130:O130"/>
    <mergeCell ref="B126:E126"/>
    <mergeCell ref="A138:A139"/>
    <mergeCell ref="B138:B139"/>
    <mergeCell ref="C138:C139"/>
    <mergeCell ref="D138:D139"/>
    <mergeCell ref="A156:O156"/>
    <mergeCell ref="A122:O122"/>
    <mergeCell ref="B127:E127"/>
    <mergeCell ref="B133:D133"/>
    <mergeCell ref="B134:D134"/>
    <mergeCell ref="E138:E139"/>
    <mergeCell ref="F138:F139"/>
    <mergeCell ref="G138:G139"/>
    <mergeCell ref="H138:H139"/>
    <mergeCell ref="I138:I139"/>
    <mergeCell ref="J138:L138"/>
    <mergeCell ref="M138:O138"/>
    <mergeCell ref="A148:A149"/>
    <mergeCell ref="B148:B149"/>
    <mergeCell ref="C148:C149"/>
    <mergeCell ref="D148:D149"/>
    <mergeCell ref="E148:E149"/>
    <mergeCell ref="F148:F149"/>
    <mergeCell ref="A152:O152"/>
    <mergeCell ref="A154:O154"/>
    <mergeCell ref="G148:G149"/>
    <mergeCell ref="H148:H149"/>
    <mergeCell ref="I148:I149"/>
    <mergeCell ref="A96:O96"/>
    <mergeCell ref="A71:O71"/>
    <mergeCell ref="A97:O97"/>
    <mergeCell ref="A99:O99"/>
    <mergeCell ref="A116:O116"/>
    <mergeCell ref="A119:A120"/>
    <mergeCell ref="B119:B120"/>
    <mergeCell ref="C119:C120"/>
    <mergeCell ref="D119:D120"/>
    <mergeCell ref="E119:E120"/>
    <mergeCell ref="F119:F120"/>
    <mergeCell ref="G119:G120"/>
    <mergeCell ref="H119:H120"/>
    <mergeCell ref="I119:I120"/>
    <mergeCell ref="J119:L119"/>
    <mergeCell ref="M119:O119"/>
    <mergeCell ref="A52:O52"/>
    <mergeCell ref="A54:O54"/>
    <mergeCell ref="A56:O56"/>
    <mergeCell ref="A51:O51"/>
    <mergeCell ref="A63:O63"/>
    <mergeCell ref="A65:O65"/>
    <mergeCell ref="A66:O66"/>
    <mergeCell ref="A93:A94"/>
    <mergeCell ref="B93:B94"/>
    <mergeCell ref="C93:C94"/>
    <mergeCell ref="D93:D94"/>
    <mergeCell ref="E93:E94"/>
    <mergeCell ref="F93:F94"/>
    <mergeCell ref="G93:G94"/>
    <mergeCell ref="H93:H94"/>
    <mergeCell ref="I93:I94"/>
    <mergeCell ref="J93:L93"/>
    <mergeCell ref="M93:O93"/>
    <mergeCell ref="A62:O62"/>
    <mergeCell ref="A72:O72"/>
    <mergeCell ref="A74:O74"/>
    <mergeCell ref="A92:O92"/>
    <mergeCell ref="J59:L59"/>
    <mergeCell ref="M59:O59"/>
    <mergeCell ref="E59:E60"/>
    <mergeCell ref="F59:F60"/>
    <mergeCell ref="G59:G60"/>
    <mergeCell ref="H59:H60"/>
    <mergeCell ref="I59:I60"/>
    <mergeCell ref="A68:A69"/>
    <mergeCell ref="B68:B69"/>
    <mergeCell ref="C68:C69"/>
    <mergeCell ref="D68:D69"/>
    <mergeCell ref="E68:E69"/>
    <mergeCell ref="F68:F69"/>
    <mergeCell ref="G68:G69"/>
    <mergeCell ref="H68:H69"/>
    <mergeCell ref="I68:I69"/>
    <mergeCell ref="J14:L14"/>
    <mergeCell ref="M14:O14"/>
    <mergeCell ref="A45:O45"/>
    <mergeCell ref="A40:O40"/>
    <mergeCell ref="A12:O12"/>
    <mergeCell ref="A17:O17"/>
    <mergeCell ref="A18:O18"/>
    <mergeCell ref="A25:A26"/>
    <mergeCell ref="B25:B26"/>
    <mergeCell ref="C25:C26"/>
    <mergeCell ref="D25:D26"/>
    <mergeCell ref="E25:E26"/>
    <mergeCell ref="F25:F26"/>
    <mergeCell ref="G25:G26"/>
    <mergeCell ref="H25:H26"/>
    <mergeCell ref="I25:I26"/>
    <mergeCell ref="J25:L25"/>
    <mergeCell ref="M25:O25"/>
    <mergeCell ref="A37:A38"/>
    <mergeCell ref="A41:O41"/>
    <mergeCell ref="A43:O43"/>
    <mergeCell ref="A14:A15"/>
    <mergeCell ref="B14:B15"/>
    <mergeCell ref="C14:C15"/>
    <mergeCell ref="D14:D15"/>
    <mergeCell ref="E14:E15"/>
    <mergeCell ref="F14:F15"/>
    <mergeCell ref="G14:G15"/>
    <mergeCell ref="H14:H15"/>
    <mergeCell ref="I14:I15"/>
    <mergeCell ref="I37:I38"/>
    <mergeCell ref="J37:L37"/>
    <mergeCell ref="A1:O1"/>
    <mergeCell ref="A4:O4"/>
    <mergeCell ref="A5:A6"/>
    <mergeCell ref="B5:B6"/>
    <mergeCell ref="C5:C6"/>
    <mergeCell ref="D5:D6"/>
    <mergeCell ref="E5:E6"/>
    <mergeCell ref="F5:F6"/>
    <mergeCell ref="G5:G6"/>
    <mergeCell ref="H5:H6"/>
    <mergeCell ref="A3:O3"/>
    <mergeCell ref="I5:I6"/>
    <mergeCell ref="J5:L5"/>
    <mergeCell ref="M5:O5"/>
    <mergeCell ref="A9:O9"/>
    <mergeCell ref="A11:O11"/>
    <mergeCell ref="J148:L148"/>
    <mergeCell ref="M148:O148"/>
    <mergeCell ref="M37:O37"/>
    <mergeCell ref="A48:A49"/>
    <mergeCell ref="B48:B49"/>
    <mergeCell ref="C48:C49"/>
    <mergeCell ref="D48:D49"/>
    <mergeCell ref="E48:E49"/>
    <mergeCell ref="F48:F49"/>
    <mergeCell ref="G48:G49"/>
    <mergeCell ref="H48:H49"/>
    <mergeCell ref="I48:I49"/>
    <mergeCell ref="J48:L48"/>
    <mergeCell ref="M48:O48"/>
    <mergeCell ref="B37:B38"/>
    <mergeCell ref="J68:L68"/>
    <mergeCell ref="M68:O68"/>
    <mergeCell ref="A59:A60"/>
    <mergeCell ref="B59:B60"/>
    <mergeCell ref="C59:C60"/>
    <mergeCell ref="D59:D60"/>
    <mergeCell ref="C37:C38"/>
    <mergeCell ref="D37:D38"/>
    <mergeCell ref="E37:E38"/>
    <mergeCell ref="F37:F38"/>
    <mergeCell ref="G37:G38"/>
    <mergeCell ref="H37:H38"/>
    <mergeCell ref="A35:O35"/>
    <mergeCell ref="A20:O20"/>
    <mergeCell ref="A22:O22"/>
    <mergeCell ref="A28:O28"/>
    <mergeCell ref="A29:O29"/>
    <mergeCell ref="A34:O34"/>
    <mergeCell ref="J31:L31"/>
    <mergeCell ref="M31:O31"/>
    <mergeCell ref="A31:A32"/>
    <mergeCell ref="B31:B32"/>
    <mergeCell ref="C31:C32"/>
    <mergeCell ref="D31:D32"/>
    <mergeCell ref="E31:E32"/>
    <mergeCell ref="F31:F32"/>
    <mergeCell ref="G31:G32"/>
    <mergeCell ref="H31:H32"/>
    <mergeCell ref="I31:I32"/>
  </mergeCells>
  <printOptions horizontalCentered="1"/>
  <pageMargins left="0.39370078740157483" right="0.39370078740157483" top="1.7716535433070868" bottom="0.39370078740157483" header="0.19685039370078741" footer="0.19685039370078741"/>
  <pageSetup scale="69" orientation="landscape" r:id="rId1"/>
  <headerFooter scaleWithDoc="0">
    <oddHeader>&amp;C&amp;G</oddHeader>
    <oddFooter>&amp;C&amp;G</oddFooter>
  </headerFooter>
  <ignoredErrors>
    <ignoredError sqref="A7:F7 J7:L7 A33:F33 J33:L33" numberStoredAsText="1"/>
  </ignoredError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showGridLines="0" zoomScaleSheetLayoutView="70" workbookViewId="0">
      <selection activeCell="F28" sqref="F28"/>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436" t="s">
        <v>61</v>
      </c>
      <c r="B1" s="437"/>
      <c r="C1" s="438"/>
    </row>
    <row r="2" spans="1:20" ht="6" customHeight="1">
      <c r="C2" s="78"/>
    </row>
    <row r="3" spans="1:20" s="78" customFormat="1" ht="20.100000000000001" customHeight="1">
      <c r="A3" s="439" t="s">
        <v>147</v>
      </c>
      <c r="B3" s="440"/>
      <c r="C3" s="441"/>
      <c r="D3" s="79"/>
      <c r="E3" s="79"/>
      <c r="F3" s="79"/>
      <c r="G3" s="79"/>
      <c r="H3" s="79"/>
      <c r="I3" s="79"/>
      <c r="J3" s="79"/>
      <c r="K3" s="79"/>
      <c r="L3" s="79"/>
      <c r="M3" s="79"/>
      <c r="N3" s="79"/>
      <c r="O3" s="79"/>
      <c r="P3" s="79"/>
      <c r="Q3" s="79"/>
      <c r="R3" s="79"/>
      <c r="S3" s="79"/>
      <c r="T3" s="79"/>
    </row>
    <row r="4" spans="1:20" s="78" customFormat="1" ht="20.100000000000001" customHeight="1">
      <c r="A4" s="439" t="s">
        <v>150</v>
      </c>
      <c r="B4" s="440"/>
      <c r="C4" s="441"/>
      <c r="D4" s="79"/>
      <c r="E4" s="79"/>
      <c r="F4" s="79"/>
      <c r="G4" s="79"/>
      <c r="H4" s="79"/>
      <c r="I4" s="79"/>
      <c r="J4" s="79"/>
      <c r="K4" s="79"/>
      <c r="L4" s="79"/>
      <c r="M4" s="79"/>
      <c r="N4" s="79"/>
      <c r="O4" s="79"/>
      <c r="P4" s="79"/>
      <c r="Q4" s="79"/>
      <c r="R4" s="79"/>
      <c r="S4" s="79"/>
      <c r="T4" s="79"/>
    </row>
    <row r="5" spans="1:20" s="78" customFormat="1" ht="30.75" customHeight="1">
      <c r="A5" s="439" t="s">
        <v>623</v>
      </c>
      <c r="B5" s="440"/>
      <c r="C5" s="441"/>
      <c r="D5" s="79"/>
      <c r="E5" s="79"/>
      <c r="F5" s="79"/>
      <c r="G5" s="79"/>
      <c r="H5" s="79"/>
      <c r="I5" s="79"/>
      <c r="J5" s="79"/>
      <c r="K5" s="79"/>
      <c r="L5" s="79"/>
      <c r="M5" s="79"/>
      <c r="N5" s="79"/>
      <c r="O5" s="79"/>
      <c r="P5" s="79"/>
      <c r="Q5" s="79"/>
      <c r="R5" s="79"/>
      <c r="S5" s="79"/>
      <c r="T5" s="79"/>
    </row>
    <row r="6" spans="1:20" ht="30" customHeight="1">
      <c r="A6" s="551" t="s">
        <v>267</v>
      </c>
      <c r="B6" s="552"/>
      <c r="C6" s="553"/>
    </row>
    <row r="7" spans="1:20" s="47" customFormat="1" ht="15" customHeight="1">
      <c r="A7" s="89"/>
      <c r="B7" s="358"/>
      <c r="C7" s="359"/>
    </row>
    <row r="8" spans="1:20" s="47" customFormat="1" ht="63" customHeight="1">
      <c r="A8" s="548" t="s">
        <v>638</v>
      </c>
      <c r="B8" s="549"/>
      <c r="C8" s="550"/>
    </row>
    <row r="9" spans="1:20">
      <c r="A9" s="248"/>
      <c r="B9" s="78"/>
      <c r="C9" s="249"/>
    </row>
    <row r="10" spans="1:20">
      <c r="A10" s="250"/>
      <c r="B10" s="251"/>
      <c r="C10" s="252"/>
    </row>
  </sheetData>
  <mergeCells count="6">
    <mergeCell ref="A8:C8"/>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zoomScaleSheetLayoutView="70" workbookViewId="0">
      <selection activeCell="F28" sqref="F28"/>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436" t="s">
        <v>61</v>
      </c>
      <c r="B1" s="437"/>
      <c r="C1" s="438"/>
    </row>
    <row r="2" spans="1:20" ht="6" customHeight="1">
      <c r="C2" s="78"/>
    </row>
    <row r="3" spans="1:20" s="78" customFormat="1" ht="20.100000000000001" customHeight="1">
      <c r="A3" s="439" t="s">
        <v>147</v>
      </c>
      <c r="B3" s="440"/>
      <c r="C3" s="441"/>
      <c r="D3" s="79"/>
      <c r="E3" s="79"/>
      <c r="F3" s="79"/>
      <c r="G3" s="79"/>
      <c r="H3" s="79"/>
      <c r="I3" s="79"/>
      <c r="J3" s="79"/>
      <c r="K3" s="79"/>
      <c r="L3" s="79"/>
      <c r="M3" s="79"/>
      <c r="N3" s="79"/>
      <c r="O3" s="79"/>
      <c r="P3" s="79"/>
      <c r="Q3" s="79"/>
      <c r="R3" s="79"/>
      <c r="S3" s="79"/>
      <c r="T3" s="79"/>
    </row>
    <row r="4" spans="1:20" s="78" customFormat="1" ht="20.100000000000001" customHeight="1">
      <c r="A4" s="439" t="s">
        <v>150</v>
      </c>
      <c r="B4" s="440"/>
      <c r="C4" s="441"/>
      <c r="D4" s="79"/>
      <c r="E4" s="79"/>
      <c r="F4" s="79"/>
      <c r="G4" s="79"/>
      <c r="H4" s="79"/>
      <c r="I4" s="79"/>
      <c r="J4" s="79"/>
      <c r="K4" s="79"/>
      <c r="L4" s="79"/>
      <c r="M4" s="79"/>
      <c r="N4" s="79"/>
      <c r="O4" s="79"/>
      <c r="P4" s="79"/>
      <c r="Q4" s="79"/>
      <c r="R4" s="79"/>
      <c r="S4" s="79"/>
      <c r="T4" s="79"/>
    </row>
    <row r="5" spans="1:20" s="78" customFormat="1" ht="30.75" customHeight="1">
      <c r="A5" s="439" t="s">
        <v>266</v>
      </c>
      <c r="B5" s="440"/>
      <c r="C5" s="441"/>
      <c r="D5" s="79"/>
      <c r="E5" s="79"/>
      <c r="F5" s="79"/>
      <c r="G5" s="79"/>
      <c r="H5" s="79"/>
      <c r="I5" s="79"/>
      <c r="J5" s="79"/>
      <c r="K5" s="79"/>
      <c r="L5" s="79"/>
      <c r="M5" s="79"/>
      <c r="N5" s="79"/>
      <c r="O5" s="79"/>
      <c r="P5" s="79"/>
      <c r="Q5" s="79"/>
      <c r="R5" s="79"/>
      <c r="S5" s="79"/>
      <c r="T5" s="79"/>
    </row>
    <row r="6" spans="1:20" ht="30" customHeight="1">
      <c r="A6" s="551" t="s">
        <v>267</v>
      </c>
      <c r="B6" s="552"/>
      <c r="C6" s="553"/>
    </row>
    <row r="7" spans="1:20" s="47" customFormat="1" ht="15" customHeight="1">
      <c r="A7" s="89"/>
      <c r="B7" s="358"/>
      <c r="C7" s="359"/>
    </row>
    <row r="8" spans="1:20" s="47" customFormat="1" ht="63" customHeight="1">
      <c r="A8" s="554" t="s">
        <v>268</v>
      </c>
      <c r="B8" s="549"/>
      <c r="C8" s="550"/>
    </row>
    <row r="9" spans="1:20" s="47" customFormat="1" ht="15" customHeight="1">
      <c r="A9" s="555"/>
      <c r="B9" s="556"/>
      <c r="C9" s="557"/>
    </row>
    <row r="10" spans="1:20">
      <c r="A10" s="248"/>
      <c r="B10" s="78"/>
      <c r="C10" s="249"/>
    </row>
    <row r="11" spans="1:20">
      <c r="A11" s="248"/>
      <c r="B11" s="78"/>
      <c r="C11" s="249"/>
    </row>
    <row r="12" spans="1:20">
      <c r="A12" s="250"/>
      <c r="B12" s="251"/>
      <c r="C12" s="252"/>
    </row>
  </sheetData>
  <mergeCells count="7">
    <mergeCell ref="A8:C8"/>
    <mergeCell ref="A9:C9"/>
    <mergeCell ref="A4:C4"/>
    <mergeCell ref="A1:C1"/>
    <mergeCell ref="A3:C3"/>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showGridLines="0" topLeftCell="A13" zoomScale="80" zoomScaleNormal="80" zoomScaleSheetLayoutView="80" workbookViewId="0">
      <selection activeCell="F28" sqref="F28"/>
    </sheetView>
  </sheetViews>
  <sheetFormatPr baseColWidth="10" defaultColWidth="8.7109375" defaultRowHeight="13.5"/>
  <cols>
    <col min="1" max="1" width="3.5703125" style="413" customWidth="1"/>
    <col min="2" max="2" width="20.85546875" style="413" customWidth="1"/>
    <col min="3" max="3" width="38.140625" style="427" bestFit="1" customWidth="1"/>
    <col min="4" max="4" width="11.140625" style="427" customWidth="1"/>
    <col min="5" max="5" width="10.7109375" style="427" customWidth="1"/>
    <col min="6" max="6" width="29.42578125" style="427" bestFit="1" customWidth="1"/>
    <col min="7" max="7" width="11.7109375" style="427" customWidth="1"/>
    <col min="8" max="8" width="12.85546875" style="427" customWidth="1"/>
    <col min="9" max="9" width="13.28515625" style="427" customWidth="1"/>
    <col min="10" max="10" width="9.7109375" style="413" customWidth="1"/>
    <col min="11" max="11" width="13.7109375" style="413" customWidth="1"/>
    <col min="12" max="12" width="11" style="413" customWidth="1"/>
    <col min="13" max="13" width="3.85546875" style="413" customWidth="1"/>
    <col min="14" max="16384" width="8.7109375" style="413"/>
  </cols>
  <sheetData>
    <row r="2" spans="2:12" ht="35.1" customHeight="1">
      <c r="B2" s="561" t="s">
        <v>624</v>
      </c>
      <c r="C2" s="562"/>
      <c r="D2" s="562"/>
      <c r="E2" s="562"/>
      <c r="F2" s="562"/>
      <c r="G2" s="562"/>
      <c r="H2" s="562"/>
      <c r="I2" s="562"/>
      <c r="J2" s="562"/>
      <c r="K2" s="562"/>
      <c r="L2" s="563"/>
    </row>
    <row r="3" spans="2:12" ht="7.5" customHeight="1">
      <c r="B3" s="414"/>
      <c r="C3" s="415"/>
      <c r="D3" s="415"/>
      <c r="E3" s="415"/>
      <c r="F3" s="415"/>
      <c r="G3" s="415"/>
      <c r="H3" s="415"/>
      <c r="I3" s="415"/>
      <c r="J3" s="415"/>
      <c r="K3" s="415"/>
      <c r="L3" s="416"/>
    </row>
    <row r="4" spans="2:12" ht="20.100000000000001" customHeight="1">
      <c r="B4" s="564" t="s">
        <v>678</v>
      </c>
      <c r="C4" s="565"/>
      <c r="D4" s="565"/>
      <c r="E4" s="565"/>
      <c r="F4" s="565"/>
      <c r="G4" s="565"/>
      <c r="H4" s="565"/>
      <c r="I4" s="565"/>
      <c r="J4" s="565"/>
      <c r="K4" s="565"/>
      <c r="L4" s="566"/>
    </row>
    <row r="5" spans="2:12" ht="20.100000000000001" customHeight="1">
      <c r="B5" s="567" t="s">
        <v>639</v>
      </c>
      <c r="C5" s="568"/>
      <c r="D5" s="568"/>
      <c r="E5" s="568"/>
      <c r="F5" s="568"/>
      <c r="G5" s="568"/>
      <c r="H5" s="568"/>
      <c r="I5" s="568"/>
      <c r="J5" s="568"/>
      <c r="K5" s="568"/>
      <c r="L5" s="569"/>
    </row>
    <row r="6" spans="2:12" ht="6" customHeight="1">
      <c r="B6" s="417"/>
      <c r="C6" s="418"/>
      <c r="D6" s="418"/>
      <c r="E6" s="418"/>
      <c r="F6" s="418"/>
      <c r="G6" s="418"/>
      <c r="H6" s="418"/>
      <c r="I6" s="418"/>
      <c r="J6" s="415"/>
      <c r="K6" s="415"/>
      <c r="L6" s="416"/>
    </row>
    <row r="7" spans="2:12" ht="22.9" customHeight="1">
      <c r="B7" s="558" t="s">
        <v>640</v>
      </c>
      <c r="C7" s="559"/>
      <c r="D7" s="559"/>
      <c r="E7" s="559"/>
      <c r="F7" s="559"/>
      <c r="G7" s="559"/>
      <c r="H7" s="559"/>
      <c r="I7" s="559"/>
      <c r="J7" s="559"/>
      <c r="K7" s="559"/>
      <c r="L7" s="560"/>
    </row>
    <row r="8" spans="2:12" ht="22.9" customHeight="1">
      <c r="B8" s="558" t="s">
        <v>641</v>
      </c>
      <c r="C8" s="559"/>
      <c r="D8" s="559"/>
      <c r="E8" s="559"/>
      <c r="F8" s="559"/>
      <c r="G8" s="559"/>
      <c r="H8" s="559"/>
      <c r="I8" s="559"/>
      <c r="J8" s="559"/>
      <c r="K8" s="559"/>
      <c r="L8" s="560"/>
    </row>
    <row r="9" spans="2:12" ht="6.75" customHeight="1">
      <c r="B9" s="419"/>
      <c r="C9" s="420"/>
      <c r="D9" s="420"/>
      <c r="E9" s="420"/>
      <c r="F9" s="420"/>
      <c r="G9" s="420"/>
      <c r="H9" s="420"/>
      <c r="I9" s="420"/>
      <c r="J9" s="415"/>
      <c r="K9" s="415"/>
      <c r="L9" s="416"/>
    </row>
    <row r="10" spans="2:12" ht="48" customHeight="1">
      <c r="B10" s="398" t="s">
        <v>625</v>
      </c>
      <c r="C10" s="398" t="s">
        <v>626</v>
      </c>
      <c r="D10" s="398" t="s">
        <v>627</v>
      </c>
      <c r="E10" s="398" t="s">
        <v>628</v>
      </c>
      <c r="F10" s="398" t="s">
        <v>629</v>
      </c>
      <c r="G10" s="398" t="s">
        <v>630</v>
      </c>
      <c r="H10" s="398" t="s">
        <v>631</v>
      </c>
      <c r="I10" s="398" t="s">
        <v>632</v>
      </c>
      <c r="J10" s="398" t="s">
        <v>633</v>
      </c>
      <c r="K10" s="398" t="s">
        <v>634</v>
      </c>
      <c r="L10" s="398" t="s">
        <v>635</v>
      </c>
    </row>
    <row r="11" spans="2:12" ht="128.25" customHeight="1">
      <c r="B11" s="399" t="s">
        <v>642</v>
      </c>
      <c r="C11" s="400" t="s">
        <v>643</v>
      </c>
      <c r="D11" s="400" t="s">
        <v>644</v>
      </c>
      <c r="E11" s="400" t="s">
        <v>645</v>
      </c>
      <c r="F11" s="401" t="s">
        <v>646</v>
      </c>
      <c r="G11" s="401" t="s">
        <v>647</v>
      </c>
      <c r="H11" s="400" t="s">
        <v>648</v>
      </c>
      <c r="I11" s="401" t="s">
        <v>649</v>
      </c>
      <c r="J11" s="421">
        <v>83.4</v>
      </c>
      <c r="K11" s="421" t="s">
        <v>650</v>
      </c>
      <c r="L11" s="422" t="s">
        <v>650</v>
      </c>
    </row>
    <row r="12" spans="2:12" ht="96" customHeight="1">
      <c r="B12" s="399" t="s">
        <v>651</v>
      </c>
      <c r="C12" s="400" t="s">
        <v>652</v>
      </c>
      <c r="D12" s="400" t="s">
        <v>653</v>
      </c>
      <c r="E12" s="400" t="s">
        <v>645</v>
      </c>
      <c r="F12" s="401" t="s">
        <v>654</v>
      </c>
      <c r="G12" s="401" t="s">
        <v>647</v>
      </c>
      <c r="H12" s="400" t="s">
        <v>655</v>
      </c>
      <c r="I12" s="401" t="s">
        <v>656</v>
      </c>
      <c r="J12" s="401">
        <v>0.1</v>
      </c>
      <c r="K12" s="401" t="s">
        <v>650</v>
      </c>
      <c r="L12" s="423" t="s">
        <v>650</v>
      </c>
    </row>
    <row r="13" spans="2:12" ht="105" customHeight="1">
      <c r="B13" s="403" t="s">
        <v>657</v>
      </c>
      <c r="C13" s="400" t="s">
        <v>658</v>
      </c>
      <c r="D13" s="400" t="s">
        <v>659</v>
      </c>
      <c r="E13" s="400" t="s">
        <v>645</v>
      </c>
      <c r="F13" s="401" t="s">
        <v>660</v>
      </c>
      <c r="G13" s="401" t="s">
        <v>647</v>
      </c>
      <c r="H13" s="403" t="s">
        <v>661</v>
      </c>
      <c r="I13" s="401" t="s">
        <v>649</v>
      </c>
      <c r="J13" s="424">
        <v>0</v>
      </c>
      <c r="K13" s="424">
        <v>0</v>
      </c>
      <c r="L13" s="422">
        <v>0</v>
      </c>
    </row>
    <row r="14" spans="2:12" ht="96" customHeight="1">
      <c r="B14" s="399" t="s">
        <v>662</v>
      </c>
      <c r="C14" s="404" t="s">
        <v>663</v>
      </c>
      <c r="D14" s="404" t="s">
        <v>664</v>
      </c>
      <c r="E14" s="404" t="s">
        <v>665</v>
      </c>
      <c r="F14" s="425" t="s">
        <v>666</v>
      </c>
      <c r="G14" s="425" t="s">
        <v>647</v>
      </c>
      <c r="H14" s="399" t="s">
        <v>661</v>
      </c>
      <c r="I14" s="425" t="s">
        <v>649</v>
      </c>
      <c r="J14" s="425">
        <v>20.6</v>
      </c>
      <c r="K14" s="425">
        <v>20.6</v>
      </c>
      <c r="L14" s="422">
        <v>20.6</v>
      </c>
    </row>
    <row r="15" spans="2:12" ht="15">
      <c r="B15" s="426"/>
    </row>
    <row r="16" spans="2:12" ht="30.75" customHeight="1">
      <c r="B16" s="558" t="s">
        <v>667</v>
      </c>
      <c r="C16" s="559"/>
      <c r="D16" s="559"/>
      <c r="E16" s="559"/>
      <c r="F16" s="559"/>
      <c r="G16" s="559"/>
      <c r="H16" s="559"/>
      <c r="I16" s="559"/>
      <c r="J16" s="559"/>
      <c r="K16" s="559"/>
      <c r="L16" s="560"/>
    </row>
    <row r="17" spans="2:12" ht="25.5" customHeight="1">
      <c r="B17" s="558" t="s">
        <v>641</v>
      </c>
      <c r="C17" s="559"/>
      <c r="D17" s="559"/>
      <c r="E17" s="559"/>
      <c r="F17" s="559"/>
      <c r="G17" s="559"/>
      <c r="H17" s="559"/>
      <c r="I17" s="559"/>
      <c r="J17" s="559"/>
      <c r="K17" s="559"/>
      <c r="L17" s="560"/>
    </row>
    <row r="18" spans="2:12">
      <c r="B18" s="419"/>
      <c r="C18" s="420"/>
      <c r="D18" s="420"/>
      <c r="E18" s="420"/>
      <c r="F18" s="420"/>
      <c r="G18" s="420"/>
      <c r="H18" s="420"/>
      <c r="I18" s="420"/>
      <c r="J18" s="415"/>
      <c r="K18" s="415"/>
      <c r="L18" s="416"/>
    </row>
    <row r="19" spans="2:12" ht="60" customHeight="1">
      <c r="B19" s="398" t="s">
        <v>625</v>
      </c>
      <c r="C19" s="398" t="s">
        <v>626</v>
      </c>
      <c r="D19" s="398" t="s">
        <v>627</v>
      </c>
      <c r="E19" s="398" t="s">
        <v>628</v>
      </c>
      <c r="F19" s="398" t="s">
        <v>629</v>
      </c>
      <c r="G19" s="398" t="s">
        <v>630</v>
      </c>
      <c r="H19" s="398" t="s">
        <v>631</v>
      </c>
      <c r="I19" s="398" t="s">
        <v>632</v>
      </c>
      <c r="J19" s="398" t="s">
        <v>633</v>
      </c>
      <c r="K19" s="398" t="s">
        <v>634</v>
      </c>
      <c r="L19" s="398" t="s">
        <v>635</v>
      </c>
    </row>
    <row r="20" spans="2:12" s="427" customFormat="1" ht="114" customHeight="1">
      <c r="B20" s="428" t="s">
        <v>668</v>
      </c>
      <c r="C20" s="405" t="s">
        <v>669</v>
      </c>
      <c r="D20" s="405" t="s">
        <v>664</v>
      </c>
      <c r="E20" s="405" t="s">
        <v>665</v>
      </c>
      <c r="F20" s="402" t="s">
        <v>670</v>
      </c>
      <c r="G20" s="402" t="s">
        <v>647</v>
      </c>
      <c r="H20" s="405" t="s">
        <v>661</v>
      </c>
      <c r="I20" s="402" t="s">
        <v>649</v>
      </c>
      <c r="J20" s="402">
        <v>0</v>
      </c>
      <c r="K20" s="402">
        <v>0</v>
      </c>
      <c r="L20" s="402">
        <v>0</v>
      </c>
    </row>
    <row r="21" spans="2:12" s="427" customFormat="1" ht="97.5" customHeight="1">
      <c r="B21" s="428" t="s">
        <v>671</v>
      </c>
      <c r="C21" s="405" t="s">
        <v>672</v>
      </c>
      <c r="D21" s="405" t="s">
        <v>664</v>
      </c>
      <c r="E21" s="405" t="s">
        <v>665</v>
      </c>
      <c r="F21" s="402" t="s">
        <v>673</v>
      </c>
      <c r="G21" s="402" t="s">
        <v>647</v>
      </c>
      <c r="H21" s="405" t="s">
        <v>661</v>
      </c>
      <c r="I21" s="402" t="s">
        <v>649</v>
      </c>
      <c r="J21" s="402">
        <v>0</v>
      </c>
      <c r="K21" s="402">
        <v>0</v>
      </c>
      <c r="L21" s="402">
        <v>0</v>
      </c>
    </row>
    <row r="22" spans="2:12" ht="101.25" customHeight="1">
      <c r="B22" s="428" t="s">
        <v>674</v>
      </c>
      <c r="C22" s="405" t="s">
        <v>675</v>
      </c>
      <c r="D22" s="405" t="s">
        <v>664</v>
      </c>
      <c r="E22" s="405" t="s">
        <v>665</v>
      </c>
      <c r="F22" s="402" t="s">
        <v>676</v>
      </c>
      <c r="G22" s="402" t="s">
        <v>647</v>
      </c>
      <c r="H22" s="405" t="s">
        <v>661</v>
      </c>
      <c r="I22" s="402" t="s">
        <v>649</v>
      </c>
      <c r="J22" s="402">
        <v>0</v>
      </c>
      <c r="K22" s="402">
        <v>0</v>
      </c>
      <c r="L22" s="402">
        <v>0</v>
      </c>
    </row>
    <row r="23" spans="2:12" ht="100.5" customHeight="1">
      <c r="B23" s="399" t="s">
        <v>662</v>
      </c>
      <c r="C23" s="404" t="s">
        <v>663</v>
      </c>
      <c r="D23" s="404" t="s">
        <v>664</v>
      </c>
      <c r="E23" s="404" t="s">
        <v>665</v>
      </c>
      <c r="F23" s="425" t="s">
        <v>666</v>
      </c>
      <c r="G23" s="425" t="s">
        <v>647</v>
      </c>
      <c r="H23" s="404" t="s">
        <v>661</v>
      </c>
      <c r="I23" s="425" t="s">
        <v>649</v>
      </c>
      <c r="J23" s="425">
        <v>100</v>
      </c>
      <c r="K23" s="425">
        <v>16.7</v>
      </c>
      <c r="L23" s="422">
        <v>16.5</v>
      </c>
    </row>
  </sheetData>
  <mergeCells count="7">
    <mergeCell ref="B17:L17"/>
    <mergeCell ref="B2:L2"/>
    <mergeCell ref="B4:L4"/>
    <mergeCell ref="B5:L5"/>
    <mergeCell ref="B7:L7"/>
    <mergeCell ref="B8:L8"/>
    <mergeCell ref="B16:L16"/>
  </mergeCells>
  <conditionalFormatting sqref="B5:B6">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70" orientation="landscape" r:id="rId1"/>
  <headerFooter scaleWithDoc="0">
    <oddHeader>&amp;C&amp;G</oddHeader>
    <oddFooter>&amp;C&amp;G</oddFooter>
  </headerFooter>
  <rowBreaks count="2" manualBreakCount="2">
    <brk id="15" max="16383" man="1"/>
    <brk id="23" max="12"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election activeCell="F28" sqref="F28"/>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8" width="11.42578125" style="1"/>
    <col min="9" max="9" width="12.42578125" style="1" bestFit="1" customWidth="1"/>
    <col min="10" max="16384" width="11.42578125" style="1"/>
  </cols>
  <sheetData>
    <row r="1" spans="1:7" ht="35.1" customHeight="1">
      <c r="A1" s="436" t="s">
        <v>52</v>
      </c>
      <c r="B1" s="437"/>
      <c r="C1" s="437"/>
      <c r="D1" s="437"/>
      <c r="E1" s="437"/>
      <c r="F1" s="438"/>
    </row>
    <row r="2" spans="1:7" ht="5.25" customHeight="1"/>
    <row r="3" spans="1:7" ht="20.100000000000001" customHeight="1">
      <c r="A3" s="439" t="s">
        <v>147</v>
      </c>
      <c r="B3" s="440"/>
      <c r="C3" s="440"/>
      <c r="D3" s="440"/>
      <c r="E3" s="440"/>
      <c r="F3" s="441"/>
    </row>
    <row r="4" spans="1:7" ht="20.100000000000001" customHeight="1">
      <c r="A4" s="439" t="s">
        <v>150</v>
      </c>
      <c r="B4" s="440"/>
      <c r="C4" s="440"/>
      <c r="D4" s="440"/>
      <c r="E4" s="440"/>
      <c r="F4" s="441"/>
    </row>
    <row r="5" spans="1:7" ht="34.9" customHeight="1">
      <c r="A5" s="574" t="s">
        <v>85</v>
      </c>
      <c r="B5" s="575"/>
      <c r="C5" s="575"/>
      <c r="D5" s="575"/>
      <c r="E5" s="575"/>
      <c r="F5" s="576"/>
      <c r="G5" s="3"/>
    </row>
    <row r="6" spans="1:7" ht="34.9" customHeight="1">
      <c r="A6" s="90" t="s">
        <v>63</v>
      </c>
      <c r="B6" s="577" t="s">
        <v>15</v>
      </c>
      <c r="C6" s="578"/>
      <c r="D6" s="581" t="s">
        <v>64</v>
      </c>
      <c r="E6" s="578"/>
      <c r="F6" s="5" t="s">
        <v>66</v>
      </c>
    </row>
    <row r="7" spans="1:7" ht="18" customHeight="1">
      <c r="A7" s="259">
        <v>2375343270</v>
      </c>
      <c r="B7" s="579">
        <v>2375365375</v>
      </c>
      <c r="C7" s="580"/>
      <c r="D7" s="579">
        <f>+B7-A7</f>
        <v>22105</v>
      </c>
      <c r="E7" s="580"/>
      <c r="F7" s="280">
        <f>((+B7/A7)-1)*100</f>
        <v>9.306023377453343E-4</v>
      </c>
    </row>
    <row r="8" spans="1:7" ht="9" customHeight="1">
      <c r="A8" s="42"/>
      <c r="B8" s="42"/>
      <c r="C8" s="42"/>
      <c r="D8" s="43"/>
      <c r="E8" s="43"/>
      <c r="F8" s="44"/>
    </row>
    <row r="9" spans="1:7" ht="12" customHeight="1">
      <c r="A9" s="434" t="s">
        <v>90</v>
      </c>
      <c r="B9" s="434" t="s">
        <v>63</v>
      </c>
      <c r="C9" s="434" t="s">
        <v>15</v>
      </c>
      <c r="D9" s="434" t="s">
        <v>41</v>
      </c>
      <c r="E9" s="434" t="s">
        <v>62</v>
      </c>
      <c r="F9" s="107"/>
    </row>
    <row r="10" spans="1:7" ht="12" customHeight="1">
      <c r="A10" s="573"/>
      <c r="B10" s="573"/>
      <c r="C10" s="573"/>
      <c r="D10" s="573"/>
      <c r="E10" s="573"/>
      <c r="F10" s="109" t="s">
        <v>91</v>
      </c>
    </row>
    <row r="11" spans="1:7" ht="12" customHeight="1">
      <c r="A11" s="435"/>
      <c r="B11" s="435"/>
      <c r="C11" s="435"/>
      <c r="D11" s="435"/>
      <c r="E11" s="435"/>
      <c r="F11" s="108"/>
    </row>
    <row r="12" spans="1:7" ht="16.899999999999999" customHeight="1">
      <c r="A12" s="570"/>
      <c r="B12" s="570"/>
      <c r="C12" s="570"/>
      <c r="D12" s="570"/>
      <c r="E12" s="570"/>
      <c r="F12" s="570"/>
    </row>
    <row r="13" spans="1:7" ht="16.899999999999999" customHeight="1">
      <c r="A13" s="571"/>
      <c r="B13" s="571"/>
      <c r="C13" s="571"/>
      <c r="D13" s="571"/>
      <c r="E13" s="571"/>
      <c r="F13" s="571"/>
    </row>
    <row r="14" spans="1:7" ht="16.899999999999999" customHeight="1">
      <c r="A14" s="572"/>
      <c r="B14" s="572"/>
      <c r="C14" s="572"/>
      <c r="D14" s="572"/>
      <c r="E14" s="572"/>
      <c r="F14" s="572"/>
    </row>
    <row r="15" spans="1:7">
      <c r="A15" s="17"/>
    </row>
    <row r="16" spans="1:7">
      <c r="A16" s="17"/>
    </row>
    <row r="17" spans="1:2">
      <c r="A17" s="6"/>
      <c r="B17" s="8"/>
    </row>
    <row r="18" spans="1:2">
      <c r="A18" s="9"/>
      <c r="B18" s="11"/>
    </row>
  </sheetData>
  <mergeCells count="19">
    <mergeCell ref="C9:C11"/>
    <mergeCell ref="D9:D11"/>
    <mergeCell ref="E9:E11"/>
    <mergeCell ref="A1:F1"/>
    <mergeCell ref="A3:F3"/>
    <mergeCell ref="A4:F4"/>
    <mergeCell ref="A5:F5"/>
    <mergeCell ref="A9:A11"/>
    <mergeCell ref="B6:C6"/>
    <mergeCell ref="B7:C7"/>
    <mergeCell ref="D6:E6"/>
    <mergeCell ref="D7:E7"/>
    <mergeCell ref="B9:B11"/>
    <mergeCell ref="A12:A14"/>
    <mergeCell ref="F12:F14"/>
    <mergeCell ref="C12:C14"/>
    <mergeCell ref="D12:D14"/>
    <mergeCell ref="E12:E14"/>
    <mergeCell ref="B12:B14"/>
  </mergeCells>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election activeCell="F28" sqref="F28"/>
    </sheetView>
  </sheetViews>
  <sheetFormatPr baseColWidth="10" defaultColWidth="11.42578125" defaultRowHeight="13.5"/>
  <cols>
    <col min="1" max="1" width="35.7109375" style="1" customWidth="1"/>
    <col min="2" max="2" width="20.140625" style="1" customWidth="1"/>
    <col min="3" max="3" width="16.140625" style="1" customWidth="1"/>
    <col min="4" max="4" width="20.7109375" style="1" customWidth="1"/>
    <col min="5" max="5" width="45.7109375" style="1" customWidth="1"/>
    <col min="6" max="16384" width="11.42578125" style="1"/>
  </cols>
  <sheetData>
    <row r="1" spans="1:5" ht="35.1" customHeight="1">
      <c r="A1" s="436" t="s">
        <v>50</v>
      </c>
      <c r="B1" s="437"/>
      <c r="C1" s="437"/>
      <c r="D1" s="437"/>
      <c r="E1" s="438"/>
    </row>
    <row r="2" spans="1:5" ht="6.75" customHeight="1"/>
    <row r="3" spans="1:5" ht="20.100000000000001" customHeight="1">
      <c r="A3" s="439" t="s">
        <v>147</v>
      </c>
      <c r="B3" s="440"/>
      <c r="C3" s="440"/>
      <c r="D3" s="440"/>
      <c r="E3" s="441"/>
    </row>
    <row r="4" spans="1:5" ht="20.100000000000001" customHeight="1">
      <c r="A4" s="439" t="s">
        <v>150</v>
      </c>
      <c r="B4" s="440"/>
      <c r="C4" s="440"/>
      <c r="D4" s="440"/>
      <c r="E4" s="441"/>
    </row>
    <row r="5" spans="1:5" ht="25.15" customHeight="1">
      <c r="A5" s="434" t="s">
        <v>65</v>
      </c>
      <c r="B5" s="452" t="s">
        <v>12</v>
      </c>
      <c r="C5" s="502"/>
      <c r="D5" s="482" t="s">
        <v>106</v>
      </c>
      <c r="E5" s="434" t="s">
        <v>5</v>
      </c>
    </row>
    <row r="6" spans="1:5" ht="19.5" customHeight="1">
      <c r="A6" s="435"/>
      <c r="B6" s="110" t="s">
        <v>72</v>
      </c>
      <c r="C6" s="110" t="s">
        <v>13</v>
      </c>
      <c r="D6" s="483"/>
      <c r="E6" s="435"/>
    </row>
    <row r="7" spans="1:5" ht="75" customHeight="1">
      <c r="A7" s="320" t="s">
        <v>636</v>
      </c>
      <c r="B7" s="321" t="s">
        <v>636</v>
      </c>
      <c r="C7" s="322">
        <v>2050</v>
      </c>
      <c r="D7" s="323">
        <v>2499991.9900000002</v>
      </c>
      <c r="E7" s="324" t="s">
        <v>514</v>
      </c>
    </row>
    <row r="8" spans="1:5" ht="54.75" customHeight="1">
      <c r="A8" s="320" t="s">
        <v>636</v>
      </c>
      <c r="B8" s="321" t="s">
        <v>636</v>
      </c>
      <c r="C8" s="325">
        <v>14801</v>
      </c>
      <c r="D8" s="326">
        <v>1439556.44</v>
      </c>
      <c r="E8" s="324" t="s">
        <v>515</v>
      </c>
    </row>
    <row r="9" spans="1:5" ht="66" customHeight="1">
      <c r="A9" s="320" t="s">
        <v>636</v>
      </c>
      <c r="B9" s="321" t="s">
        <v>636</v>
      </c>
      <c r="C9" s="325">
        <v>30</v>
      </c>
      <c r="D9" s="326">
        <v>246917.67</v>
      </c>
      <c r="E9" s="324" t="s">
        <v>516</v>
      </c>
    </row>
    <row r="10" spans="1:5" ht="15" customHeight="1">
      <c r="A10" s="58"/>
      <c r="B10" s="58"/>
      <c r="C10" s="58"/>
      <c r="D10" s="58"/>
      <c r="E10" s="60"/>
    </row>
    <row r="11" spans="1:5" ht="15" customHeight="1">
      <c r="A11" s="360" t="s">
        <v>245</v>
      </c>
      <c r="B11" s="361"/>
      <c r="C11" s="361"/>
      <c r="D11" s="362">
        <f>SUBTOTAL(9,D7:D9)</f>
        <v>4186466.1</v>
      </c>
      <c r="E11" s="363"/>
    </row>
    <row r="12" spans="1:5" ht="15" customHeight="1">
      <c r="A12" s="64"/>
      <c r="B12" s="64"/>
      <c r="C12" s="64"/>
      <c r="D12" s="64"/>
      <c r="E12" s="65"/>
    </row>
    <row r="13" spans="1:5">
      <c r="A13" s="17"/>
      <c r="B13" s="31"/>
      <c r="C13" s="31"/>
      <c r="D13" s="31"/>
    </row>
    <row r="15" spans="1:5">
      <c r="A15" s="6"/>
      <c r="C15" s="8"/>
      <c r="D15" s="8"/>
      <c r="E15" s="8"/>
    </row>
    <row r="16" spans="1:5">
      <c r="A16" s="9"/>
      <c r="C16" s="11"/>
      <c r="D16" s="11"/>
      <c r="E16" s="11"/>
    </row>
  </sheetData>
  <mergeCells count="7">
    <mergeCell ref="A5:A6"/>
    <mergeCell ref="B5:C5"/>
    <mergeCell ref="E5:E6"/>
    <mergeCell ref="A1:E1"/>
    <mergeCell ref="A3:E3"/>
    <mergeCell ref="A4:E4"/>
    <mergeCell ref="D5:D6"/>
  </mergeCells>
  <phoneticPr fontId="0" type="noConversion"/>
  <conditionalFormatting sqref="A4">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activeCell="F28" sqref="F28"/>
    </sheetView>
  </sheetViews>
  <sheetFormatPr baseColWidth="10" defaultColWidth="11.42578125"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436" t="s">
        <v>51</v>
      </c>
      <c r="B1" s="437"/>
      <c r="C1" s="437"/>
      <c r="D1" s="437"/>
      <c r="E1" s="437"/>
      <c r="F1" s="438"/>
    </row>
    <row r="2" spans="1:6" ht="6.75" customHeight="1"/>
    <row r="3" spans="1:6" ht="20.100000000000001" customHeight="1">
      <c r="A3" s="439" t="s">
        <v>147</v>
      </c>
      <c r="B3" s="440"/>
      <c r="C3" s="440"/>
      <c r="D3" s="440"/>
      <c r="E3" s="440"/>
      <c r="F3" s="441"/>
    </row>
    <row r="4" spans="1:6" ht="20.100000000000001" customHeight="1">
      <c r="A4" s="439" t="s">
        <v>150</v>
      </c>
      <c r="B4" s="440"/>
      <c r="C4" s="440"/>
      <c r="D4" s="440"/>
      <c r="E4" s="440"/>
      <c r="F4" s="441"/>
    </row>
    <row r="5" spans="1:6" ht="25.15" customHeight="1">
      <c r="A5" s="434" t="s">
        <v>19</v>
      </c>
      <c r="B5" s="452" t="s">
        <v>86</v>
      </c>
      <c r="C5" s="453"/>
      <c r="D5" s="453"/>
      <c r="E5" s="502"/>
      <c r="F5" s="434" t="s">
        <v>14</v>
      </c>
    </row>
    <row r="6" spans="1:6" ht="31.5" customHeight="1">
      <c r="A6" s="435"/>
      <c r="B6" s="110" t="s">
        <v>22</v>
      </c>
      <c r="C6" s="110" t="s">
        <v>21</v>
      </c>
      <c r="D6" s="110" t="s">
        <v>18</v>
      </c>
      <c r="E6" s="110" t="s">
        <v>20</v>
      </c>
      <c r="F6" s="435"/>
    </row>
    <row r="7" spans="1:6" ht="18" customHeight="1">
      <c r="A7" s="41"/>
      <c r="B7" s="41"/>
      <c r="C7" s="41"/>
      <c r="D7" s="41"/>
      <c r="E7" s="41"/>
      <c r="F7" s="41"/>
    </row>
    <row r="8" spans="1:6" ht="18" customHeight="1">
      <c r="A8" s="66"/>
      <c r="B8" s="66"/>
      <c r="C8" s="66"/>
      <c r="D8" s="66"/>
      <c r="E8" s="66"/>
      <c r="F8" s="63"/>
    </row>
    <row r="9" spans="1:6" ht="18" customHeight="1">
      <c r="A9" s="66"/>
      <c r="B9" s="66"/>
      <c r="C9" s="66"/>
      <c r="D9" s="66"/>
      <c r="E9" s="66"/>
      <c r="F9" s="63"/>
    </row>
    <row r="10" spans="1:6" ht="18" customHeight="1">
      <c r="A10" s="66"/>
      <c r="B10" s="66"/>
      <c r="C10" s="66"/>
      <c r="D10" s="66"/>
      <c r="E10" s="66"/>
      <c r="F10" s="63"/>
    </row>
    <row r="11" spans="1:6" ht="18" customHeight="1">
      <c r="A11" s="66"/>
      <c r="B11" s="66"/>
      <c r="C11" s="66"/>
      <c r="D11" s="66"/>
      <c r="E11" s="66"/>
      <c r="F11" s="63"/>
    </row>
    <row r="12" spans="1:6" ht="18" customHeight="1">
      <c r="A12" s="66"/>
      <c r="B12" s="66"/>
      <c r="C12" s="66"/>
      <c r="D12" s="66"/>
      <c r="E12" s="66"/>
      <c r="F12" s="63"/>
    </row>
    <row r="13" spans="1:6" ht="18" customHeight="1">
      <c r="A13" s="66"/>
      <c r="B13" s="66"/>
      <c r="C13" s="66"/>
      <c r="D13" s="66"/>
      <c r="E13" s="66"/>
      <c r="F13" s="63"/>
    </row>
    <row r="14" spans="1:6" ht="18" customHeight="1">
      <c r="A14" s="66"/>
      <c r="B14" s="66"/>
      <c r="C14" s="66"/>
      <c r="D14" s="66"/>
      <c r="E14" s="66"/>
      <c r="F14" s="63"/>
    </row>
    <row r="15" spans="1:6" ht="18" customHeight="1">
      <c r="A15" s="66"/>
      <c r="B15" s="66"/>
      <c r="C15" s="66"/>
      <c r="D15" s="66"/>
      <c r="E15" s="66"/>
      <c r="F15" s="63"/>
    </row>
    <row r="16" spans="1:6" ht="18" customHeight="1">
      <c r="A16" s="58"/>
      <c r="B16" s="58"/>
      <c r="C16" s="58"/>
      <c r="D16" s="58"/>
      <c r="E16" s="58"/>
      <c r="F16" s="60"/>
    </row>
    <row r="17" spans="1:6" ht="18" customHeight="1">
      <c r="A17" s="58"/>
      <c r="B17" s="58"/>
      <c r="C17" s="58"/>
      <c r="D17" s="58"/>
      <c r="E17" s="58"/>
      <c r="F17" s="60"/>
    </row>
    <row r="18" spans="1:6" ht="18" customHeight="1">
      <c r="A18" s="58"/>
      <c r="B18" s="58"/>
      <c r="C18" s="58"/>
      <c r="D18" s="58"/>
      <c r="E18" s="58"/>
      <c r="F18" s="60"/>
    </row>
    <row r="19" spans="1:6" ht="18" customHeight="1">
      <c r="A19" s="64" t="s">
        <v>245</v>
      </c>
      <c r="B19" s="58"/>
      <c r="C19" s="58"/>
      <c r="D19" s="58"/>
      <c r="E19" s="58"/>
      <c r="F19" s="60"/>
    </row>
    <row r="20" spans="1:6">
      <c r="A20" s="17"/>
      <c r="B20" s="31"/>
      <c r="C20" s="31"/>
      <c r="D20" s="31"/>
      <c r="E20" s="31"/>
    </row>
    <row r="21" spans="1:6">
      <c r="A21" s="6"/>
      <c r="D21" s="8"/>
      <c r="F21" s="8"/>
    </row>
    <row r="22" spans="1:6">
      <c r="A22" s="9"/>
      <c r="D22" s="11"/>
      <c r="F22" s="11"/>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SheetLayoutView="50" workbookViewId="0">
      <selection activeCell="F28" sqref="F28"/>
    </sheetView>
  </sheetViews>
  <sheetFormatPr baseColWidth="10" defaultColWidth="9.140625" defaultRowHeight="13.5"/>
  <cols>
    <col min="1" max="1" width="30.7109375" style="1" customWidth="1"/>
    <col min="2" max="2" width="17.7109375" style="1" customWidth="1"/>
    <col min="3" max="3" width="25.7109375" style="1" customWidth="1"/>
    <col min="4" max="4" width="17.7109375" style="1" customWidth="1"/>
    <col min="5" max="5" width="22" style="1" customWidth="1"/>
    <col min="6" max="6" width="11.42578125" style="1" customWidth="1"/>
    <col min="7" max="7" width="20.7109375" style="1" customWidth="1"/>
    <col min="8" max="16384" width="9.140625" style="1"/>
  </cols>
  <sheetData>
    <row r="1" spans="1:7" ht="35.1" customHeight="1">
      <c r="A1" s="436" t="s">
        <v>53</v>
      </c>
      <c r="B1" s="437"/>
      <c r="C1" s="437"/>
      <c r="D1" s="437"/>
      <c r="E1" s="437"/>
      <c r="F1" s="437"/>
      <c r="G1" s="438"/>
    </row>
    <row r="2" spans="1:7" s="13" customFormat="1" ht="8.25" customHeight="1">
      <c r="A2" s="12"/>
      <c r="B2" s="12"/>
      <c r="C2" s="12"/>
      <c r="D2" s="12"/>
      <c r="E2" s="12"/>
      <c r="F2" s="12"/>
      <c r="G2" s="12"/>
    </row>
    <row r="3" spans="1:7" s="13" customFormat="1" ht="19.5" customHeight="1">
      <c r="A3" s="439" t="s">
        <v>147</v>
      </c>
      <c r="B3" s="440"/>
      <c r="C3" s="440"/>
      <c r="D3" s="440"/>
      <c r="E3" s="440"/>
      <c r="F3" s="440"/>
      <c r="G3" s="441"/>
    </row>
    <row r="4" spans="1:7" s="13" customFormat="1" ht="19.5" customHeight="1">
      <c r="A4" s="439" t="s">
        <v>150</v>
      </c>
      <c r="B4" s="440"/>
      <c r="C4" s="440"/>
      <c r="D4" s="440"/>
      <c r="E4" s="440"/>
      <c r="F4" s="440"/>
      <c r="G4" s="441"/>
    </row>
    <row r="5" spans="1:7" ht="25.15" customHeight="1">
      <c r="A5" s="434" t="s">
        <v>97</v>
      </c>
      <c r="B5" s="434" t="s">
        <v>24</v>
      </c>
      <c r="C5" s="434" t="s">
        <v>7</v>
      </c>
      <c r="D5" s="434" t="s">
        <v>8</v>
      </c>
      <c r="E5" s="452" t="s">
        <v>12</v>
      </c>
      <c r="F5" s="502"/>
      <c r="G5" s="434" t="s">
        <v>106</v>
      </c>
    </row>
    <row r="6" spans="1:7" s="14" customFormat="1" ht="25.15" customHeight="1">
      <c r="A6" s="435"/>
      <c r="B6" s="435"/>
      <c r="C6" s="435"/>
      <c r="D6" s="435"/>
      <c r="E6" s="110" t="s">
        <v>72</v>
      </c>
      <c r="F6" s="110" t="s">
        <v>13</v>
      </c>
      <c r="G6" s="435"/>
    </row>
    <row r="7" spans="1:7" ht="66.599999999999994" customHeight="1">
      <c r="A7" s="327"/>
      <c r="B7" s="327"/>
      <c r="C7" s="327"/>
      <c r="D7" s="327"/>
      <c r="E7" s="327"/>
      <c r="F7" s="240"/>
      <c r="G7" s="242"/>
    </row>
    <row r="8" spans="1:7" ht="87" customHeight="1">
      <c r="A8" s="327"/>
      <c r="B8" s="327"/>
      <c r="C8" s="327"/>
      <c r="D8" s="327"/>
      <c r="E8" s="327"/>
      <c r="F8" s="241"/>
      <c r="G8" s="242"/>
    </row>
    <row r="9" spans="1:7" ht="88.5" customHeight="1">
      <c r="A9" s="327"/>
      <c r="B9" s="327"/>
      <c r="C9" s="327"/>
      <c r="D9" s="327"/>
      <c r="E9" s="327"/>
      <c r="F9" s="241"/>
      <c r="G9" s="242"/>
    </row>
    <row r="10" spans="1:7" ht="75.75" customHeight="1">
      <c r="A10" s="327"/>
      <c r="B10" s="327"/>
      <c r="C10" s="327"/>
      <c r="D10" s="327"/>
      <c r="E10" s="327"/>
      <c r="F10" s="241"/>
      <c r="G10" s="242"/>
    </row>
    <row r="11" spans="1:7" ht="15" customHeight="1">
      <c r="A11" s="364"/>
      <c r="B11" s="364"/>
      <c r="C11" s="364"/>
      <c r="D11" s="364"/>
      <c r="E11" s="365"/>
      <c r="F11" s="364"/>
      <c r="G11" s="364"/>
    </row>
    <row r="12" spans="1:7" ht="15" customHeight="1">
      <c r="A12" s="366" t="s">
        <v>607</v>
      </c>
      <c r="B12" s="367"/>
      <c r="C12" s="367"/>
      <c r="D12" s="367"/>
      <c r="E12" s="368"/>
      <c r="F12" s="367"/>
      <c r="G12" s="369">
        <f>SUBTOTAL(9,G7:G10)</f>
        <v>0</v>
      </c>
    </row>
    <row r="13" spans="1:7" ht="15" customHeight="1">
      <c r="A13" s="64"/>
      <c r="B13" s="59"/>
      <c r="C13" s="59"/>
      <c r="D13" s="59"/>
      <c r="E13" s="59"/>
      <c r="F13" s="59"/>
      <c r="G13" s="59"/>
    </row>
    <row r="14" spans="1:7">
      <c r="A14" s="17" t="s">
        <v>96</v>
      </c>
      <c r="B14" s="17"/>
    </row>
    <row r="15" spans="1:7">
      <c r="A15" s="17"/>
      <c r="B15" s="17"/>
    </row>
    <row r="17" spans="1:5">
      <c r="A17" s="6"/>
      <c r="B17" s="6"/>
      <c r="E17" s="8"/>
    </row>
    <row r="18" spans="1:5">
      <c r="A18" s="9"/>
      <c r="B18" s="9"/>
      <c r="E18" s="11"/>
    </row>
  </sheetData>
  <mergeCells count="9">
    <mergeCell ref="A1:G1"/>
    <mergeCell ref="A3:G3"/>
    <mergeCell ref="A4:G4"/>
    <mergeCell ref="A5:A6"/>
    <mergeCell ref="C5:C6"/>
    <mergeCell ref="D5:D6"/>
    <mergeCell ref="E5:F5"/>
    <mergeCell ref="B5:B6"/>
    <mergeCell ref="G5:G6"/>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election activeCell="F28" sqref="F28"/>
    </sheetView>
  </sheetViews>
  <sheetFormatPr baseColWidth="10" defaultColWidth="11.42578125" defaultRowHeight="13.5"/>
  <cols>
    <col min="1" max="1" width="42.28515625" style="23" customWidth="1"/>
    <col min="2" max="3" width="50.7109375" style="23" customWidth="1"/>
    <col min="4" max="16384" width="11.42578125" style="23"/>
  </cols>
  <sheetData>
    <row r="1" spans="1:3" ht="35.1" customHeight="1">
      <c r="A1" s="588" t="s">
        <v>55</v>
      </c>
      <c r="B1" s="589"/>
      <c r="C1" s="590"/>
    </row>
    <row r="2" spans="1:3" ht="6.75" customHeight="1"/>
    <row r="3" spans="1:3" s="24" customFormat="1" ht="15" customHeight="1">
      <c r="A3" s="591" t="s">
        <v>147</v>
      </c>
      <c r="B3" s="592"/>
      <c r="C3" s="593"/>
    </row>
    <row r="4" spans="1:3" s="24" customFormat="1" ht="6.75" customHeight="1"/>
    <row r="5" spans="1:3" s="24" customFormat="1" ht="15" customHeight="1">
      <c r="A5" s="591" t="s">
        <v>150</v>
      </c>
      <c r="B5" s="592"/>
      <c r="C5" s="593"/>
    </row>
    <row r="6" spans="1:3" s="24" customFormat="1" ht="6.75" customHeight="1"/>
    <row r="7" spans="1:3" s="24" customFormat="1" ht="15" customHeight="1">
      <c r="A7" s="582" t="s">
        <v>42</v>
      </c>
      <c r="B7" s="583"/>
      <c r="C7" s="584"/>
    </row>
    <row r="8" spans="1:3" s="24" customFormat="1" ht="6.75" customHeight="1">
      <c r="A8" s="594"/>
      <c r="B8" s="594"/>
      <c r="C8" s="594"/>
    </row>
    <row r="9" spans="1:3" s="24" customFormat="1" ht="15" customHeight="1">
      <c r="A9" s="25" t="s">
        <v>246</v>
      </c>
      <c r="B9" s="585"/>
      <c r="C9" s="586"/>
    </row>
    <row r="10" spans="1:3" s="24" customFormat="1" ht="15" customHeight="1">
      <c r="A10" s="25" t="s">
        <v>247</v>
      </c>
      <c r="B10" s="585"/>
      <c r="C10" s="586"/>
    </row>
    <row r="11" spans="1:3" s="24" customFormat="1" ht="15" customHeight="1">
      <c r="A11" s="25" t="s">
        <v>248</v>
      </c>
      <c r="B11" s="585"/>
      <c r="C11" s="586"/>
    </row>
    <row r="12" spans="1:3" s="24" customFormat="1" ht="15" customHeight="1">
      <c r="A12" s="25" t="s">
        <v>249</v>
      </c>
      <c r="B12" s="585"/>
      <c r="C12" s="586"/>
    </row>
    <row r="13" spans="1:3" s="24" customFormat="1" ht="15" customHeight="1">
      <c r="A13" s="149" t="s">
        <v>250</v>
      </c>
      <c r="B13" s="585"/>
      <c r="C13" s="586"/>
    </row>
    <row r="14" spans="1:3" s="24" customFormat="1" ht="33.6" customHeight="1">
      <c r="A14" s="149" t="s">
        <v>251</v>
      </c>
      <c r="B14" s="585"/>
      <c r="C14" s="587"/>
    </row>
    <row r="15" spans="1:3" s="24" customFormat="1" ht="33.6" customHeight="1">
      <c r="A15" s="149" t="s">
        <v>252</v>
      </c>
      <c r="B15" s="585"/>
      <c r="C15" s="586"/>
    </row>
    <row r="16" spans="1:3" s="24" customFormat="1" ht="33.6" customHeight="1">
      <c r="A16" s="149" t="s">
        <v>253</v>
      </c>
      <c r="B16" s="585"/>
      <c r="C16" s="586"/>
    </row>
    <row r="17" spans="1:3" s="24" customFormat="1" ht="6.75" customHeight="1"/>
    <row r="18" spans="1:3" s="24" customFormat="1" ht="15" customHeight="1">
      <c r="A18" s="582" t="s">
        <v>43</v>
      </c>
      <c r="B18" s="583"/>
      <c r="C18" s="584"/>
    </row>
    <row r="19" spans="1:3" s="24" customFormat="1" ht="28.9" customHeight="1">
      <c r="A19" s="26" t="s">
        <v>254</v>
      </c>
      <c r="B19" s="26" t="s">
        <v>255</v>
      </c>
      <c r="C19" s="27" t="s">
        <v>256</v>
      </c>
    </row>
    <row r="20" spans="1:3" s="24" customFormat="1" ht="15" customHeight="1">
      <c r="A20" s="28"/>
      <c r="B20" s="28"/>
      <c r="C20" s="29"/>
    </row>
    <row r="21" spans="1:3" s="24" customFormat="1" ht="6.75" customHeight="1"/>
    <row r="22" spans="1:3" s="24" customFormat="1" ht="15" customHeight="1">
      <c r="A22" s="582" t="s">
        <v>44</v>
      </c>
      <c r="B22" s="583"/>
      <c r="C22" s="584"/>
    </row>
    <row r="23" spans="1:3" s="24" customFormat="1" ht="15" customHeight="1">
      <c r="A23" s="26" t="s">
        <v>257</v>
      </c>
      <c r="B23" s="26" t="s">
        <v>258</v>
      </c>
      <c r="C23" s="27" t="s">
        <v>259</v>
      </c>
    </row>
    <row r="24" spans="1:3" s="24" customFormat="1" ht="15" customHeight="1">
      <c r="A24" s="28"/>
      <c r="B24" s="28"/>
      <c r="C24" s="29"/>
    </row>
    <row r="25" spans="1:3" s="24" customFormat="1" ht="6.75" customHeight="1"/>
    <row r="26" spans="1:3" s="24" customFormat="1" ht="15" customHeight="1">
      <c r="A26" s="582" t="s">
        <v>45</v>
      </c>
      <c r="B26" s="583"/>
      <c r="C26" s="584"/>
    </row>
    <row r="27" spans="1:3" s="24" customFormat="1" ht="15" customHeight="1">
      <c r="A27" s="26" t="s">
        <v>260</v>
      </c>
      <c r="B27" s="26" t="s">
        <v>261</v>
      </c>
      <c r="C27" s="27" t="s">
        <v>262</v>
      </c>
    </row>
    <row r="28" spans="1:3" s="24" customFormat="1" ht="34.9" customHeight="1">
      <c r="A28" s="30"/>
      <c r="B28" s="26"/>
      <c r="C28" s="29"/>
    </row>
    <row r="29" spans="1:3">
      <c r="A29" s="24"/>
      <c r="B29" s="24"/>
      <c r="C29" s="24"/>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view="pageBreakPreview" zoomScaleNormal="100" zoomScaleSheetLayoutView="100" workbookViewId="0">
      <selection sqref="A1:I1"/>
    </sheetView>
  </sheetViews>
  <sheetFormatPr baseColWidth="10" defaultColWidth="11.42578125" defaultRowHeight="13.5"/>
  <cols>
    <col min="1" max="1" width="10.5703125" style="1" customWidth="1"/>
    <col min="2" max="5" width="17.140625" style="1" bestFit="1" customWidth="1"/>
    <col min="6" max="6" width="15.7109375" style="1" bestFit="1" customWidth="1"/>
    <col min="7" max="7" width="11" style="1" customWidth="1"/>
    <col min="8" max="8" width="6.5703125" style="1" customWidth="1"/>
    <col min="9" max="9" width="65.7109375" style="1" customWidth="1"/>
    <col min="10" max="16384" width="11.42578125" style="1"/>
  </cols>
  <sheetData>
    <row r="1" spans="1:9" ht="35.1" customHeight="1">
      <c r="A1" s="436" t="s">
        <v>48</v>
      </c>
      <c r="B1" s="437"/>
      <c r="C1" s="437"/>
      <c r="D1" s="437"/>
      <c r="E1" s="437"/>
      <c r="F1" s="437"/>
      <c r="G1" s="437"/>
      <c r="H1" s="437"/>
      <c r="I1" s="438"/>
    </row>
    <row r="2" spans="1:9" ht="6.75" customHeight="1"/>
    <row r="3" spans="1:9" ht="17.25" customHeight="1">
      <c r="A3" s="439" t="s">
        <v>146</v>
      </c>
      <c r="B3" s="440"/>
      <c r="C3" s="440"/>
      <c r="D3" s="440"/>
      <c r="E3" s="440"/>
      <c r="F3" s="440"/>
      <c r="G3" s="440"/>
      <c r="H3" s="440"/>
      <c r="I3" s="441"/>
    </row>
    <row r="4" spans="1:9" ht="17.25" customHeight="1">
      <c r="A4" s="439" t="s">
        <v>149</v>
      </c>
      <c r="B4" s="440"/>
      <c r="C4" s="440"/>
      <c r="D4" s="440"/>
      <c r="E4" s="440"/>
      <c r="F4" s="440"/>
      <c r="G4" s="440"/>
      <c r="H4" s="440"/>
      <c r="I4" s="441"/>
    </row>
    <row r="5" spans="1:9" ht="28.9" customHeight="1">
      <c r="A5" s="434" t="s">
        <v>141</v>
      </c>
      <c r="B5" s="446" t="s">
        <v>68</v>
      </c>
      <c r="C5" s="447"/>
      <c r="D5" s="447"/>
      <c r="E5" s="448"/>
      <c r="F5" s="101" t="s">
        <v>59</v>
      </c>
      <c r="G5" s="101"/>
      <c r="H5" s="442" t="s">
        <v>131</v>
      </c>
      <c r="I5" s="443"/>
    </row>
    <row r="6" spans="1:9" ht="31.15" customHeight="1">
      <c r="A6" s="435"/>
      <c r="B6" s="102" t="s">
        <v>129</v>
      </c>
      <c r="C6" s="102" t="s">
        <v>33</v>
      </c>
      <c r="D6" s="102" t="s">
        <v>34</v>
      </c>
      <c r="E6" s="102" t="s">
        <v>73</v>
      </c>
      <c r="F6" s="103" t="s">
        <v>74</v>
      </c>
      <c r="G6" s="103" t="s">
        <v>75</v>
      </c>
      <c r="H6" s="444" t="s">
        <v>47</v>
      </c>
      <c r="I6" s="445"/>
    </row>
    <row r="7" spans="1:9" s="31" customFormat="1" ht="9.6" customHeight="1">
      <c r="A7" s="45"/>
      <c r="B7" s="15"/>
      <c r="C7" s="15"/>
      <c r="D7" s="15"/>
      <c r="E7" s="15"/>
      <c r="F7" s="15"/>
      <c r="G7" s="15"/>
      <c r="H7" s="67"/>
      <c r="I7" s="46"/>
    </row>
    <row r="8" spans="1:9" s="31" customFormat="1" ht="35.450000000000003" customHeight="1">
      <c r="A8" s="303" t="s">
        <v>69</v>
      </c>
      <c r="B8" s="300">
        <v>202557797.77999994</v>
      </c>
      <c r="C8" s="300">
        <v>193664490.93999997</v>
      </c>
      <c r="D8" s="300">
        <v>193664490.93999997</v>
      </c>
      <c r="E8" s="300">
        <v>193664490.93999997</v>
      </c>
      <c r="F8" s="300"/>
      <c r="G8" s="300"/>
      <c r="H8" s="301"/>
      <c r="I8" s="302"/>
    </row>
    <row r="9" spans="1:9" s="31" customFormat="1" ht="39" customHeight="1">
      <c r="A9" s="39">
        <v>1000</v>
      </c>
      <c r="B9" s="48">
        <v>184685271.71999997</v>
      </c>
      <c r="C9" s="48">
        <v>183776514.48999998</v>
      </c>
      <c r="D9" s="48">
        <v>183776514.48999998</v>
      </c>
      <c r="E9" s="48">
        <v>183776514.48999998</v>
      </c>
      <c r="F9" s="269">
        <v>-908757.22999998927</v>
      </c>
      <c r="G9" s="269">
        <v>0</v>
      </c>
      <c r="H9" s="68" t="s">
        <v>580</v>
      </c>
      <c r="I9" s="54" t="s">
        <v>582</v>
      </c>
    </row>
    <row r="10" spans="1:9" s="31" customFormat="1" ht="14.45" customHeight="1">
      <c r="A10" s="4"/>
      <c r="B10" s="265"/>
      <c r="C10" s="265"/>
      <c r="D10" s="265"/>
      <c r="E10" s="265"/>
      <c r="F10" s="265"/>
      <c r="G10" s="265"/>
      <c r="H10" s="69" t="s">
        <v>581</v>
      </c>
      <c r="I10" s="295" t="s">
        <v>583</v>
      </c>
    </row>
    <row r="11" spans="1:9" s="31" customFormat="1" ht="87.6" customHeight="1">
      <c r="A11" s="99">
        <v>2000</v>
      </c>
      <c r="B11" s="48">
        <v>6139958.6000000006</v>
      </c>
      <c r="C11" s="48">
        <v>18869.400000000001</v>
      </c>
      <c r="D11" s="48">
        <v>18869.400000000001</v>
      </c>
      <c r="E11" s="48">
        <v>18869.400000000001</v>
      </c>
      <c r="F11" s="269">
        <v>-6121089.2000000002</v>
      </c>
      <c r="G11" s="269">
        <v>0</v>
      </c>
      <c r="H11" s="68"/>
      <c r="I11" s="54" t="s">
        <v>586</v>
      </c>
    </row>
    <row r="12" spans="1:9" s="31" customFormat="1" ht="15" customHeight="1">
      <c r="A12" s="4"/>
      <c r="B12" s="265"/>
      <c r="C12" s="265"/>
      <c r="D12" s="265"/>
      <c r="E12" s="265"/>
      <c r="F12" s="265"/>
      <c r="G12" s="265"/>
      <c r="H12" s="69"/>
      <c r="I12" s="295" t="s">
        <v>583</v>
      </c>
    </row>
    <row r="13" spans="1:9" s="31" customFormat="1" ht="52.15" customHeight="1">
      <c r="A13" s="99">
        <v>3000</v>
      </c>
      <c r="B13" s="48">
        <v>5982640.9500000002</v>
      </c>
      <c r="C13" s="48">
        <v>5682640.9500000002</v>
      </c>
      <c r="D13" s="48">
        <v>5682640.9500000002</v>
      </c>
      <c r="E13" s="48">
        <v>5682640.9500000002</v>
      </c>
      <c r="F13" s="269">
        <v>-300000</v>
      </c>
      <c r="G13" s="269">
        <v>0</v>
      </c>
      <c r="H13" s="68"/>
      <c r="I13" s="54" t="s">
        <v>584</v>
      </c>
    </row>
    <row r="14" spans="1:9" s="31" customFormat="1" ht="11.25">
      <c r="A14" s="4"/>
      <c r="B14" s="265"/>
      <c r="C14" s="265"/>
      <c r="D14" s="265"/>
      <c r="E14" s="265"/>
      <c r="F14" s="265"/>
      <c r="G14" s="265"/>
      <c r="H14" s="69"/>
      <c r="I14" s="295" t="s">
        <v>583</v>
      </c>
    </row>
    <row r="15" spans="1:9" s="31" customFormat="1" ht="60.6" customHeight="1">
      <c r="A15" s="99">
        <v>4000</v>
      </c>
      <c r="B15" s="48">
        <v>5749926.5099999998</v>
      </c>
      <c r="C15" s="48">
        <v>4186466.1</v>
      </c>
      <c r="D15" s="48">
        <v>4186466.1</v>
      </c>
      <c r="E15" s="48">
        <v>4186466.1</v>
      </c>
      <c r="F15" s="269">
        <v>-1563460.4099999997</v>
      </c>
      <c r="G15" s="269">
        <v>0</v>
      </c>
      <c r="H15" s="68"/>
      <c r="I15" s="54" t="s">
        <v>585</v>
      </c>
    </row>
    <row r="16" spans="1:9" s="31" customFormat="1" ht="11.25">
      <c r="A16" s="4"/>
      <c r="B16" s="265"/>
      <c r="C16" s="265"/>
      <c r="D16" s="265"/>
      <c r="E16" s="265"/>
      <c r="F16" s="265"/>
      <c r="G16" s="265"/>
      <c r="H16" s="69"/>
      <c r="I16" s="295" t="s">
        <v>583</v>
      </c>
    </row>
    <row r="17" spans="1:9" s="31" customFormat="1" ht="37.9" customHeight="1">
      <c r="A17" s="296" t="s">
        <v>71</v>
      </c>
      <c r="B17" s="297">
        <v>146856312.35000002</v>
      </c>
      <c r="C17" s="297">
        <v>77357659.50999999</v>
      </c>
      <c r="D17" s="297">
        <v>77357659.50999999</v>
      </c>
      <c r="E17" s="297">
        <v>77357659.50999999</v>
      </c>
      <c r="F17" s="297"/>
      <c r="G17" s="297"/>
      <c r="H17" s="298"/>
      <c r="I17" s="299"/>
    </row>
    <row r="18" spans="1:9" s="31" customFormat="1" ht="38.450000000000003" customHeight="1">
      <c r="A18" s="99">
        <v>1000</v>
      </c>
      <c r="B18" s="48">
        <v>75724257.600000009</v>
      </c>
      <c r="C18" s="48">
        <v>75586010.159999996</v>
      </c>
      <c r="D18" s="48">
        <v>75586010.159999996</v>
      </c>
      <c r="E18" s="48">
        <v>75586010.159999996</v>
      </c>
      <c r="F18" s="269">
        <v>-138247.44000001252</v>
      </c>
      <c r="G18" s="269">
        <v>0</v>
      </c>
      <c r="H18" s="68"/>
      <c r="I18" s="54" t="s">
        <v>582</v>
      </c>
    </row>
    <row r="19" spans="1:9" s="31" customFormat="1" ht="17.45" customHeight="1">
      <c r="A19" s="100"/>
      <c r="B19" s="265"/>
      <c r="C19" s="265"/>
      <c r="D19" s="265"/>
      <c r="E19" s="265"/>
      <c r="F19" s="265"/>
      <c r="G19" s="265"/>
      <c r="H19" s="69"/>
      <c r="I19" s="295" t="s">
        <v>583</v>
      </c>
    </row>
    <row r="20" spans="1:9" s="31" customFormat="1" ht="104.45" customHeight="1">
      <c r="A20" s="99">
        <v>2000</v>
      </c>
      <c r="B20" s="48">
        <v>48347212</v>
      </c>
      <c r="C20" s="48">
        <v>13920</v>
      </c>
      <c r="D20" s="48">
        <v>13920</v>
      </c>
      <c r="E20" s="48">
        <v>13920</v>
      </c>
      <c r="F20" s="269">
        <v>-48333292</v>
      </c>
      <c r="G20" s="269">
        <v>0</v>
      </c>
      <c r="H20" s="68"/>
      <c r="I20" s="54" t="s">
        <v>587</v>
      </c>
    </row>
    <row r="21" spans="1:9" s="31" customFormat="1" ht="13.9" customHeight="1">
      <c r="A21" s="100"/>
      <c r="B21" s="265"/>
      <c r="C21" s="265"/>
      <c r="D21" s="265"/>
      <c r="E21" s="265"/>
      <c r="F21" s="265"/>
      <c r="G21" s="265"/>
      <c r="H21" s="69"/>
      <c r="I21" s="295" t="s">
        <v>583</v>
      </c>
    </row>
    <row r="22" spans="1:9" s="31" customFormat="1" ht="17.45" customHeight="1">
      <c r="A22" s="99">
        <v>3000</v>
      </c>
      <c r="B22" s="48">
        <v>1744137.22</v>
      </c>
      <c r="C22" s="48">
        <v>1744137.22</v>
      </c>
      <c r="D22" s="48">
        <v>1744137.22</v>
      </c>
      <c r="E22" s="48">
        <v>1744137.22</v>
      </c>
      <c r="F22" s="269">
        <v>0</v>
      </c>
      <c r="G22" s="269">
        <v>0</v>
      </c>
      <c r="H22" s="68"/>
      <c r="I22" s="54" t="s">
        <v>583</v>
      </c>
    </row>
    <row r="23" spans="1:9" s="31" customFormat="1" ht="16.149999999999999" customHeight="1">
      <c r="A23" s="100"/>
      <c r="B23" s="265"/>
      <c r="C23" s="265"/>
      <c r="D23" s="265"/>
      <c r="E23" s="265"/>
      <c r="F23" s="265"/>
      <c r="G23" s="265"/>
      <c r="H23" s="69"/>
      <c r="I23" s="295" t="s">
        <v>583</v>
      </c>
    </row>
    <row r="24" spans="1:9" s="31" customFormat="1" ht="136.9" customHeight="1">
      <c r="A24" s="99">
        <v>5000</v>
      </c>
      <c r="B24" s="48">
        <v>3040705.53</v>
      </c>
      <c r="C24" s="48">
        <v>13592.13</v>
      </c>
      <c r="D24" s="48">
        <v>13592.13</v>
      </c>
      <c r="E24" s="48">
        <v>13592.13</v>
      </c>
      <c r="F24" s="281">
        <v>-3027113.4</v>
      </c>
      <c r="G24" s="281">
        <v>0</v>
      </c>
      <c r="H24" s="68"/>
      <c r="I24" s="54" t="s">
        <v>588</v>
      </c>
    </row>
    <row r="25" spans="1:9" s="31" customFormat="1" ht="15.6" customHeight="1">
      <c r="A25" s="4"/>
      <c r="B25" s="265"/>
      <c r="C25" s="265"/>
      <c r="D25" s="265"/>
      <c r="E25" s="265"/>
      <c r="F25" s="265"/>
      <c r="G25" s="265"/>
      <c r="H25" s="69"/>
      <c r="I25" s="295" t="s">
        <v>583</v>
      </c>
    </row>
    <row r="26" spans="1:9" s="31" customFormat="1" ht="225">
      <c r="A26" s="5">
        <v>6000</v>
      </c>
      <c r="B26" s="409">
        <v>18000000</v>
      </c>
      <c r="C26" s="409">
        <v>0</v>
      </c>
      <c r="D26" s="409">
        <v>0</v>
      </c>
      <c r="E26" s="409">
        <v>0</v>
      </c>
      <c r="F26" s="410">
        <v>-18000000</v>
      </c>
      <c r="G26" s="410">
        <v>0</v>
      </c>
      <c r="H26" s="411"/>
      <c r="I26" s="412" t="s">
        <v>637</v>
      </c>
    </row>
    <row r="27" spans="1:9" s="31" customFormat="1" ht="15" customHeight="1">
      <c r="A27" s="4"/>
      <c r="B27" s="265"/>
      <c r="C27" s="265"/>
      <c r="D27" s="265"/>
      <c r="E27" s="265"/>
      <c r="F27" s="265"/>
      <c r="G27" s="265"/>
      <c r="H27" s="69"/>
      <c r="I27" s="295" t="s">
        <v>583</v>
      </c>
    </row>
    <row r="28" spans="1:9" s="31" customFormat="1" ht="15" customHeight="1">
      <c r="A28" s="99">
        <v>7000</v>
      </c>
      <c r="B28" s="48">
        <v>0</v>
      </c>
      <c r="C28" s="48">
        <v>0</v>
      </c>
      <c r="D28" s="48">
        <v>0</v>
      </c>
      <c r="E28" s="48">
        <v>0</v>
      </c>
      <c r="F28" s="269">
        <v>0</v>
      </c>
      <c r="G28" s="269">
        <v>0</v>
      </c>
      <c r="H28" s="68"/>
      <c r="I28" s="54"/>
    </row>
    <row r="29" spans="1:9" s="31" customFormat="1" ht="15" customHeight="1">
      <c r="A29" s="4"/>
      <c r="B29" s="265"/>
      <c r="C29" s="265"/>
      <c r="D29" s="265"/>
      <c r="E29" s="265"/>
      <c r="F29" s="265"/>
      <c r="G29" s="265"/>
      <c r="H29" s="69"/>
      <c r="I29" s="295"/>
    </row>
    <row r="30" spans="1:9" s="31" customFormat="1" ht="28.9" customHeight="1">
      <c r="A30" s="308" t="s">
        <v>589</v>
      </c>
      <c r="B30" s="297">
        <v>349414110.13</v>
      </c>
      <c r="C30" s="297">
        <v>271022150.44999993</v>
      </c>
      <c r="D30" s="297">
        <v>271022150.44999993</v>
      </c>
      <c r="E30" s="297">
        <v>271022150.44999993</v>
      </c>
      <c r="F30" s="297"/>
      <c r="G30" s="297"/>
      <c r="H30" s="375"/>
      <c r="I30" s="376"/>
    </row>
    <row r="31" spans="1:9">
      <c r="A31" s="17"/>
      <c r="B31" s="266"/>
      <c r="C31" s="266"/>
      <c r="D31" s="266"/>
      <c r="E31" s="266"/>
      <c r="F31" s="266"/>
      <c r="G31" s="266"/>
    </row>
    <row r="32" spans="1:9">
      <c r="A32" s="6"/>
      <c r="B32" s="266"/>
      <c r="C32" s="266"/>
      <c r="D32" s="266"/>
      <c r="E32" s="266"/>
      <c r="F32" s="266"/>
      <c r="G32" s="267"/>
      <c r="H32" s="8"/>
      <c r="I32" s="408"/>
    </row>
    <row r="33" spans="1:9">
      <c r="A33" s="9"/>
      <c r="B33" s="270"/>
      <c r="C33" s="270"/>
      <c r="D33" s="266"/>
      <c r="E33" s="266"/>
      <c r="F33" s="266"/>
      <c r="G33" s="268"/>
      <c r="H33" s="11"/>
      <c r="I33" s="11"/>
    </row>
    <row r="34" spans="1:9">
      <c r="B34" s="266"/>
      <c r="C34" s="266"/>
      <c r="D34" s="266"/>
      <c r="E34" s="266"/>
      <c r="F34" s="266"/>
      <c r="G34" s="266"/>
    </row>
    <row r="35" spans="1:9">
      <c r="B35" s="266"/>
      <c r="C35" s="266"/>
      <c r="D35" s="266"/>
      <c r="E35" s="266"/>
      <c r="F35" s="266"/>
      <c r="G35" s="266"/>
    </row>
    <row r="36" spans="1:9">
      <c r="B36" s="266"/>
      <c r="C36" s="266"/>
      <c r="D36" s="266"/>
      <c r="E36" s="266"/>
      <c r="F36" s="266"/>
      <c r="G36" s="266"/>
    </row>
    <row r="37" spans="1:9">
      <c r="B37" s="266"/>
      <c r="C37" s="266"/>
      <c r="D37" s="266"/>
      <c r="E37" s="266"/>
      <c r="F37" s="266"/>
      <c r="G37" s="266"/>
    </row>
    <row r="38" spans="1:9">
      <c r="B38" s="266"/>
      <c r="C38" s="266"/>
      <c r="D38" s="266"/>
      <c r="E38" s="266"/>
      <c r="F38" s="266"/>
      <c r="G38" s="266"/>
    </row>
    <row r="39" spans="1:9">
      <c r="B39" s="266"/>
      <c r="C39" s="266"/>
      <c r="D39" s="266"/>
      <c r="E39" s="266"/>
      <c r="F39" s="266"/>
      <c r="G39" s="266"/>
    </row>
    <row r="40" spans="1:9">
      <c r="B40" s="266"/>
      <c r="C40" s="266"/>
      <c r="D40" s="266"/>
      <c r="E40" s="266"/>
      <c r="F40" s="266"/>
      <c r="G40" s="266"/>
    </row>
    <row r="41" spans="1:9">
      <c r="B41" s="266"/>
      <c r="C41" s="266"/>
      <c r="D41" s="266"/>
      <c r="E41" s="266"/>
      <c r="F41" s="266"/>
      <c r="G41" s="266"/>
    </row>
  </sheetData>
  <mergeCells count="7">
    <mergeCell ref="A5:A6"/>
    <mergeCell ref="A1:I1"/>
    <mergeCell ref="A3:I3"/>
    <mergeCell ref="A4:I4"/>
    <mergeCell ref="H5:I5"/>
    <mergeCell ref="H6:I6"/>
    <mergeCell ref="B5:E5"/>
  </mergeCells>
  <phoneticPr fontId="0" type="noConversion"/>
  <printOptions horizontalCentered="1"/>
  <pageMargins left="0.19685039370078741" right="0.19685039370078741" top="1.4960629921259843" bottom="0.47244094488188981" header="0.19685039370078741" footer="0.19685039370078741"/>
  <pageSetup scale="79" orientation="landscape" r:id="rId1"/>
  <headerFooter scaleWithDoc="0">
    <oddHeader>&amp;C&amp;G</oddHeader>
    <oddFooter>&amp;C&amp;G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opLeftCell="A10" zoomScaleSheetLayoutView="70" workbookViewId="0">
      <selection activeCell="F28" sqref="F28"/>
    </sheetView>
  </sheetViews>
  <sheetFormatPr baseColWidth="10" defaultColWidth="12.5703125" defaultRowHeight="13.5"/>
  <cols>
    <col min="1" max="1" width="60.140625" style="18" customWidth="1"/>
    <col min="2" max="3" width="16.140625" style="19" customWidth="1"/>
    <col min="4" max="4" width="66.28515625" style="19" customWidth="1"/>
    <col min="5" max="16384" width="12.5703125" style="19"/>
  </cols>
  <sheetData>
    <row r="1" spans="1:4" ht="35.1" customHeight="1">
      <c r="A1" s="436" t="s">
        <v>139</v>
      </c>
      <c r="B1" s="437"/>
      <c r="C1" s="437"/>
      <c r="D1" s="438"/>
    </row>
    <row r="2" spans="1:4" ht="7.5" customHeight="1">
      <c r="A2" s="20"/>
      <c r="B2" s="21"/>
      <c r="C2" s="21"/>
      <c r="D2" s="21"/>
    </row>
    <row r="3" spans="1:4" ht="20.100000000000001" customHeight="1">
      <c r="A3" s="439" t="s">
        <v>147</v>
      </c>
      <c r="B3" s="440"/>
      <c r="C3" s="440"/>
      <c r="D3" s="441"/>
    </row>
    <row r="4" spans="1:4" ht="20.100000000000001" customHeight="1">
      <c r="A4" s="439" t="s">
        <v>150</v>
      </c>
      <c r="B4" s="440"/>
      <c r="C4" s="440"/>
      <c r="D4" s="441"/>
    </row>
    <row r="5" spans="1:4" ht="25.9" customHeight="1">
      <c r="A5" s="595" t="s">
        <v>92</v>
      </c>
      <c r="B5" s="452" t="s">
        <v>87</v>
      </c>
      <c r="C5" s="597"/>
      <c r="D5" s="598" t="s">
        <v>4</v>
      </c>
    </row>
    <row r="6" spans="1:4" s="22" customFormat="1" ht="25.9" customHeight="1">
      <c r="A6" s="596"/>
      <c r="B6" s="111" t="s">
        <v>70</v>
      </c>
      <c r="C6" s="112" t="s">
        <v>9</v>
      </c>
      <c r="D6" s="599"/>
    </row>
    <row r="7" spans="1:4" ht="25.5" customHeight="1">
      <c r="A7" s="97" t="s">
        <v>293</v>
      </c>
      <c r="B7" s="203">
        <v>62000000</v>
      </c>
      <c r="C7" s="211">
        <v>0</v>
      </c>
      <c r="D7" s="98" t="s">
        <v>313</v>
      </c>
    </row>
    <row r="8" spans="1:4" ht="55.15" customHeight="1">
      <c r="A8" s="97" t="s">
        <v>294</v>
      </c>
      <c r="B8" s="202">
        <v>40000000</v>
      </c>
      <c r="C8" s="202">
        <v>0</v>
      </c>
      <c r="D8" s="98" t="s">
        <v>507</v>
      </c>
    </row>
    <row r="9" spans="1:4" ht="46.15" customHeight="1">
      <c r="A9" s="97" t="s">
        <v>303</v>
      </c>
      <c r="B9" s="202">
        <v>35000000</v>
      </c>
      <c r="C9" s="202">
        <v>0</v>
      </c>
      <c r="D9" s="98" t="s">
        <v>304</v>
      </c>
    </row>
    <row r="10" spans="1:4" ht="51" customHeight="1">
      <c r="A10" s="201" t="s">
        <v>305</v>
      </c>
      <c r="B10" s="202">
        <v>23481500</v>
      </c>
      <c r="C10" s="202">
        <v>0</v>
      </c>
      <c r="D10" s="98" t="s">
        <v>302</v>
      </c>
    </row>
    <row r="11" spans="1:4" ht="49.5" customHeight="1">
      <c r="A11" s="97" t="s">
        <v>295</v>
      </c>
      <c r="B11" s="202">
        <v>12481127</v>
      </c>
      <c r="C11" s="202">
        <v>0</v>
      </c>
      <c r="D11" s="98" t="s">
        <v>510</v>
      </c>
    </row>
    <row r="12" spans="1:4" ht="27" customHeight="1">
      <c r="A12" s="97" t="s">
        <v>296</v>
      </c>
      <c r="B12" s="202">
        <v>10000000</v>
      </c>
      <c r="C12" s="202">
        <v>0</v>
      </c>
      <c r="D12" s="98" t="s">
        <v>314</v>
      </c>
    </row>
    <row r="13" spans="1:4" ht="20.25" customHeight="1">
      <c r="A13" s="97" t="s">
        <v>297</v>
      </c>
      <c r="B13" s="202">
        <v>10000000</v>
      </c>
      <c r="C13" s="202">
        <v>0</v>
      </c>
      <c r="D13" s="98" t="s">
        <v>315</v>
      </c>
    </row>
    <row r="14" spans="1:4" ht="22.15" customHeight="1">
      <c r="A14" s="97" t="s">
        <v>298</v>
      </c>
      <c r="B14" s="202">
        <v>8000000</v>
      </c>
      <c r="C14" s="202">
        <v>0</v>
      </c>
      <c r="D14" s="98" t="s">
        <v>518</v>
      </c>
    </row>
    <row r="15" spans="1:4" ht="28.9" customHeight="1">
      <c r="A15" s="97" t="s">
        <v>299</v>
      </c>
      <c r="B15" s="202">
        <v>3634915</v>
      </c>
      <c r="C15" s="202">
        <v>0</v>
      </c>
      <c r="D15" s="98" t="s">
        <v>316</v>
      </c>
    </row>
    <row r="16" spans="1:4" ht="26.25" customHeight="1">
      <c r="A16" s="97" t="s">
        <v>300</v>
      </c>
      <c r="B16" s="202">
        <v>5000000</v>
      </c>
      <c r="C16" s="202">
        <v>0</v>
      </c>
      <c r="D16" s="98" t="s">
        <v>317</v>
      </c>
    </row>
    <row r="17" spans="1:4" ht="54" customHeight="1">
      <c r="A17" s="97" t="s">
        <v>301</v>
      </c>
      <c r="B17" s="202">
        <v>2000000</v>
      </c>
      <c r="C17" s="202">
        <v>0</v>
      </c>
      <c r="D17" s="98" t="s">
        <v>506</v>
      </c>
    </row>
    <row r="18" spans="1:4" ht="20.25" customHeight="1">
      <c r="A18" s="370" t="s">
        <v>607</v>
      </c>
      <c r="B18" s="371">
        <f>SUM(B7:B17)</f>
        <v>211597542</v>
      </c>
      <c r="C18" s="371">
        <f>SUM(C7:C17)</f>
        <v>0</v>
      </c>
      <c r="D18" s="372"/>
    </row>
    <row r="19" spans="1:4" ht="20.25" customHeight="1">
      <c r="A19" s="97"/>
      <c r="B19" s="98"/>
      <c r="C19" s="98"/>
      <c r="D19" s="98"/>
    </row>
    <row r="20" spans="1:4">
      <c r="A20" s="17" t="s">
        <v>140</v>
      </c>
    </row>
    <row r="21" spans="1:4">
      <c r="A21" s="6"/>
      <c r="C21" s="8"/>
    </row>
    <row r="22" spans="1:4">
      <c r="A22" s="9"/>
      <c r="C22" s="11"/>
    </row>
  </sheetData>
  <mergeCells count="6">
    <mergeCell ref="A5:A6"/>
    <mergeCell ref="B5:C5"/>
    <mergeCell ref="D5:D6"/>
    <mergeCell ref="A1:D1"/>
    <mergeCell ref="A3:D3"/>
    <mergeCell ref="A4:D4"/>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
  <sheetViews>
    <sheetView showGridLines="0" topLeftCell="A88" zoomScaleSheetLayoutView="70" workbookViewId="0">
      <selection activeCell="F28" sqref="F28"/>
    </sheetView>
  </sheetViews>
  <sheetFormatPr baseColWidth="10" defaultColWidth="9.140625" defaultRowHeight="13.5"/>
  <cols>
    <col min="1" max="1" width="19" style="1" customWidth="1"/>
    <col min="2" max="2" width="23.140625" style="1" customWidth="1"/>
    <col min="3" max="3" width="59.85546875" style="1" customWidth="1"/>
    <col min="4" max="4" width="12.5703125" style="1" bestFit="1" customWidth="1"/>
    <col min="5" max="5" width="16.7109375" style="1" customWidth="1"/>
    <col min="6" max="7" width="15.7109375" style="1" customWidth="1"/>
    <col min="8" max="16384" width="9.140625" style="1"/>
  </cols>
  <sheetData>
    <row r="1" spans="1:7" ht="35.1" customHeight="1">
      <c r="A1" s="436" t="s">
        <v>25</v>
      </c>
      <c r="B1" s="437"/>
      <c r="C1" s="437"/>
      <c r="D1" s="437"/>
      <c r="E1" s="437"/>
      <c r="F1" s="437"/>
      <c r="G1" s="438"/>
    </row>
    <row r="2" spans="1:7" s="13" customFormat="1" ht="8.25" customHeight="1">
      <c r="A2" s="12"/>
      <c r="B2" s="12"/>
      <c r="C2" s="12"/>
      <c r="D2" s="12"/>
      <c r="E2" s="12"/>
      <c r="F2" s="12"/>
      <c r="G2" s="12"/>
    </row>
    <row r="3" spans="1:7" s="13" customFormat="1" ht="19.5" customHeight="1">
      <c r="A3" s="439" t="s">
        <v>146</v>
      </c>
      <c r="B3" s="440"/>
      <c r="C3" s="440"/>
      <c r="D3" s="440"/>
      <c r="E3" s="440"/>
      <c r="F3" s="440"/>
      <c r="G3" s="441"/>
    </row>
    <row r="4" spans="1:7" s="13" customFormat="1" ht="19.5" customHeight="1">
      <c r="A4" s="439" t="s">
        <v>150</v>
      </c>
      <c r="B4" s="440"/>
      <c r="C4" s="440"/>
      <c r="D4" s="440"/>
      <c r="E4" s="440"/>
      <c r="F4" s="440"/>
      <c r="G4" s="441"/>
    </row>
    <row r="5" spans="1:7" ht="9" customHeight="1"/>
    <row r="6" spans="1:7" ht="19.899999999999999" customHeight="1">
      <c r="A6" s="434" t="s">
        <v>27</v>
      </c>
      <c r="B6" s="600" t="s">
        <v>26</v>
      </c>
      <c r="C6" s="600" t="s">
        <v>4</v>
      </c>
      <c r="D6" s="434" t="s">
        <v>28</v>
      </c>
      <c r="E6" s="452" t="s">
        <v>68</v>
      </c>
      <c r="F6" s="453"/>
      <c r="G6" s="502"/>
    </row>
    <row r="7" spans="1:7" s="14" customFormat="1" ht="36" customHeight="1">
      <c r="A7" s="435"/>
      <c r="B7" s="601"/>
      <c r="C7" s="601"/>
      <c r="D7" s="435"/>
      <c r="E7" s="102" t="s">
        <v>137</v>
      </c>
      <c r="F7" s="102" t="s">
        <v>136</v>
      </c>
      <c r="G7" s="102" t="s">
        <v>29</v>
      </c>
    </row>
    <row r="8" spans="1:7" ht="72" customHeight="1">
      <c r="A8" s="229" t="s">
        <v>318</v>
      </c>
      <c r="B8" s="214" t="s">
        <v>376</v>
      </c>
      <c r="C8" s="215" t="s">
        <v>382</v>
      </c>
      <c r="D8" s="221">
        <v>0</v>
      </c>
      <c r="E8" s="222">
        <v>757762.3</v>
      </c>
      <c r="F8" s="222">
        <v>0</v>
      </c>
      <c r="G8" s="222">
        <v>0</v>
      </c>
    </row>
    <row r="9" spans="1:7" ht="72.75" customHeight="1">
      <c r="A9" s="225" t="s">
        <v>319</v>
      </c>
      <c r="B9" s="217" t="s">
        <v>377</v>
      </c>
      <c r="C9" s="218" t="s">
        <v>383</v>
      </c>
      <c r="D9" s="230">
        <v>0</v>
      </c>
      <c r="E9" s="223">
        <v>757762.3</v>
      </c>
      <c r="F9" s="223">
        <v>0</v>
      </c>
      <c r="G9" s="223">
        <v>0</v>
      </c>
    </row>
    <row r="10" spans="1:7" ht="41.25" customHeight="1">
      <c r="A10" s="225" t="s">
        <v>320</v>
      </c>
      <c r="B10" s="219" t="s">
        <v>378</v>
      </c>
      <c r="C10" s="220" t="s">
        <v>384</v>
      </c>
      <c r="D10" s="230">
        <v>0</v>
      </c>
      <c r="E10" s="223">
        <v>757762.3</v>
      </c>
      <c r="F10" s="223">
        <v>0</v>
      </c>
      <c r="G10" s="223">
        <v>0</v>
      </c>
    </row>
    <row r="11" spans="1:7" ht="70.5" customHeight="1">
      <c r="A11" s="225" t="s">
        <v>388</v>
      </c>
      <c r="B11" s="225" t="s">
        <v>427</v>
      </c>
      <c r="C11" s="216" t="s">
        <v>438</v>
      </c>
      <c r="D11" s="230">
        <v>0</v>
      </c>
      <c r="E11" s="223">
        <v>757762.3</v>
      </c>
      <c r="F11" s="223">
        <v>0</v>
      </c>
      <c r="G11" s="223">
        <v>0</v>
      </c>
    </row>
    <row r="12" spans="1:7" ht="56.25">
      <c r="A12" s="225" t="s">
        <v>321</v>
      </c>
      <c r="B12" s="217" t="s">
        <v>379</v>
      </c>
      <c r="C12" s="218" t="s">
        <v>385</v>
      </c>
      <c r="D12" s="230">
        <v>0</v>
      </c>
      <c r="E12" s="223">
        <v>757762.3</v>
      </c>
      <c r="F12" s="223">
        <v>0</v>
      </c>
      <c r="G12" s="223">
        <v>0</v>
      </c>
    </row>
    <row r="13" spans="1:7" ht="72.75" customHeight="1">
      <c r="A13" s="225" t="s">
        <v>322</v>
      </c>
      <c r="B13" s="217" t="s">
        <v>377</v>
      </c>
      <c r="C13" s="218" t="s">
        <v>383</v>
      </c>
      <c r="D13" s="230">
        <v>0</v>
      </c>
      <c r="E13" s="223">
        <v>757762.3</v>
      </c>
      <c r="F13" s="223">
        <v>0</v>
      </c>
      <c r="G13" s="223">
        <v>0</v>
      </c>
    </row>
    <row r="14" spans="1:7" ht="97.5" customHeight="1">
      <c r="A14" s="225" t="s">
        <v>389</v>
      </c>
      <c r="B14" s="225" t="s">
        <v>428</v>
      </c>
      <c r="C14" s="228" t="s">
        <v>429</v>
      </c>
      <c r="D14" s="230">
        <v>0</v>
      </c>
      <c r="E14" s="223">
        <v>757762.3</v>
      </c>
      <c r="F14" s="223">
        <v>0</v>
      </c>
      <c r="G14" s="223">
        <v>0</v>
      </c>
    </row>
    <row r="15" spans="1:7" ht="75" customHeight="1">
      <c r="A15" s="225" t="s">
        <v>323</v>
      </c>
      <c r="B15" s="219" t="s">
        <v>376</v>
      </c>
      <c r="C15" s="220" t="s">
        <v>382</v>
      </c>
      <c r="D15" s="230">
        <v>0</v>
      </c>
      <c r="E15" s="223">
        <v>757762.3</v>
      </c>
      <c r="F15" s="223">
        <v>0</v>
      </c>
      <c r="G15" s="223">
        <v>0</v>
      </c>
    </row>
    <row r="16" spans="1:7" ht="75" customHeight="1">
      <c r="A16" s="225" t="s">
        <v>324</v>
      </c>
      <c r="B16" s="219" t="s">
        <v>380</v>
      </c>
      <c r="C16" s="220" t="s">
        <v>386</v>
      </c>
      <c r="D16" s="230">
        <v>0</v>
      </c>
      <c r="E16" s="223">
        <v>757762.3</v>
      </c>
      <c r="F16" s="223">
        <v>0</v>
      </c>
      <c r="G16" s="223">
        <v>0</v>
      </c>
    </row>
    <row r="17" spans="1:7" ht="75" customHeight="1">
      <c r="A17" s="225" t="s">
        <v>390</v>
      </c>
      <c r="B17" s="226" t="s">
        <v>410</v>
      </c>
      <c r="C17" s="227" t="s">
        <v>420</v>
      </c>
      <c r="D17" s="230">
        <v>0</v>
      </c>
      <c r="E17" s="223">
        <v>757762.3</v>
      </c>
      <c r="F17" s="223">
        <v>0</v>
      </c>
      <c r="G17" s="223">
        <v>0</v>
      </c>
    </row>
    <row r="18" spans="1:7" ht="75" customHeight="1">
      <c r="A18" s="225" t="s">
        <v>391</v>
      </c>
      <c r="B18" s="225" t="s">
        <v>411</v>
      </c>
      <c r="C18" s="228" t="s">
        <v>421</v>
      </c>
      <c r="D18" s="230">
        <v>0</v>
      </c>
      <c r="E18" s="223">
        <v>757762.3</v>
      </c>
      <c r="F18" s="223">
        <v>0</v>
      </c>
      <c r="G18" s="223">
        <v>0</v>
      </c>
    </row>
    <row r="19" spans="1:7" ht="98.25" customHeight="1">
      <c r="A19" s="225" t="s">
        <v>325</v>
      </c>
      <c r="B19" s="217" t="s">
        <v>376</v>
      </c>
      <c r="C19" s="218" t="s">
        <v>382</v>
      </c>
      <c r="D19" s="230">
        <v>0</v>
      </c>
      <c r="E19" s="223">
        <v>757762.3</v>
      </c>
      <c r="F19" s="223">
        <v>0</v>
      </c>
      <c r="G19" s="223">
        <v>0</v>
      </c>
    </row>
    <row r="20" spans="1:7" ht="76.5" customHeight="1">
      <c r="A20" s="225" t="s">
        <v>326</v>
      </c>
      <c r="B20" s="217" t="s">
        <v>376</v>
      </c>
      <c r="C20" s="218" t="s">
        <v>382</v>
      </c>
      <c r="D20" s="230">
        <v>0</v>
      </c>
      <c r="E20" s="223">
        <v>757762.3</v>
      </c>
      <c r="F20" s="223">
        <v>0</v>
      </c>
      <c r="G20" s="223">
        <v>0</v>
      </c>
    </row>
    <row r="21" spans="1:7" ht="78.75" customHeight="1">
      <c r="A21" s="225" t="s">
        <v>327</v>
      </c>
      <c r="B21" s="217" t="s">
        <v>377</v>
      </c>
      <c r="C21" s="218" t="s">
        <v>383</v>
      </c>
      <c r="D21" s="230">
        <v>0</v>
      </c>
      <c r="E21" s="223">
        <v>757762.3</v>
      </c>
      <c r="F21" s="223">
        <v>0</v>
      </c>
      <c r="G21" s="223">
        <v>0</v>
      </c>
    </row>
    <row r="22" spans="1:7" ht="76.5" customHeight="1">
      <c r="A22" s="225" t="s">
        <v>328</v>
      </c>
      <c r="B22" s="217" t="s">
        <v>377</v>
      </c>
      <c r="C22" s="218" t="s">
        <v>383</v>
      </c>
      <c r="D22" s="230">
        <v>0</v>
      </c>
      <c r="E22" s="223">
        <v>757762.3</v>
      </c>
      <c r="F22" s="223">
        <v>0</v>
      </c>
      <c r="G22" s="223">
        <v>0</v>
      </c>
    </row>
    <row r="23" spans="1:7" ht="75.75" customHeight="1">
      <c r="A23" s="225" t="s">
        <v>329</v>
      </c>
      <c r="B23" s="219" t="s">
        <v>381</v>
      </c>
      <c r="C23" s="220" t="s">
        <v>387</v>
      </c>
      <c r="D23" s="230">
        <v>0</v>
      </c>
      <c r="E23" s="223">
        <v>757762.3</v>
      </c>
      <c r="F23" s="223">
        <v>0</v>
      </c>
      <c r="G23" s="223">
        <v>0</v>
      </c>
    </row>
    <row r="24" spans="1:7" ht="102" customHeight="1">
      <c r="A24" s="225" t="s">
        <v>330</v>
      </c>
      <c r="B24" s="217" t="s">
        <v>376</v>
      </c>
      <c r="C24" s="218" t="s">
        <v>382</v>
      </c>
      <c r="D24" s="230">
        <v>0</v>
      </c>
      <c r="E24" s="223">
        <v>757762.3</v>
      </c>
      <c r="F24" s="223">
        <v>0</v>
      </c>
      <c r="G24" s="223">
        <v>0</v>
      </c>
    </row>
    <row r="25" spans="1:7" ht="77.25" customHeight="1">
      <c r="A25" s="225" t="s">
        <v>331</v>
      </c>
      <c r="B25" s="217" t="s">
        <v>377</v>
      </c>
      <c r="C25" s="218" t="s">
        <v>383</v>
      </c>
      <c r="D25" s="230">
        <v>0</v>
      </c>
      <c r="E25" s="223">
        <v>757762.3</v>
      </c>
      <c r="F25" s="223">
        <v>0</v>
      </c>
      <c r="G25" s="223">
        <v>0</v>
      </c>
    </row>
    <row r="26" spans="1:7" ht="96.75" customHeight="1">
      <c r="A26" s="225" t="s">
        <v>332</v>
      </c>
      <c r="B26" s="219" t="s">
        <v>379</v>
      </c>
      <c r="C26" s="220" t="s">
        <v>385</v>
      </c>
      <c r="D26" s="230">
        <v>0</v>
      </c>
      <c r="E26" s="223">
        <v>757762.3</v>
      </c>
      <c r="F26" s="223">
        <v>0</v>
      </c>
      <c r="G26" s="223">
        <v>0</v>
      </c>
    </row>
    <row r="27" spans="1:7" ht="75" customHeight="1">
      <c r="A27" s="225" t="s">
        <v>333</v>
      </c>
      <c r="B27" s="217" t="s">
        <v>379</v>
      </c>
      <c r="C27" s="218" t="s">
        <v>385</v>
      </c>
      <c r="D27" s="230">
        <v>0</v>
      </c>
      <c r="E27" s="223">
        <v>757762.3</v>
      </c>
      <c r="F27" s="223">
        <v>0</v>
      </c>
      <c r="G27" s="223">
        <v>0</v>
      </c>
    </row>
    <row r="28" spans="1:7" ht="104.25" customHeight="1">
      <c r="A28" s="225" t="s">
        <v>334</v>
      </c>
      <c r="B28" s="217" t="s">
        <v>381</v>
      </c>
      <c r="C28" s="220" t="s">
        <v>387</v>
      </c>
      <c r="D28" s="230">
        <v>0</v>
      </c>
      <c r="E28" s="223">
        <v>757762.3</v>
      </c>
      <c r="F28" s="223">
        <v>0</v>
      </c>
      <c r="G28" s="223">
        <v>0</v>
      </c>
    </row>
    <row r="29" spans="1:7" ht="96.75" customHeight="1">
      <c r="A29" s="225" t="s">
        <v>335</v>
      </c>
      <c r="B29" s="217" t="s">
        <v>376</v>
      </c>
      <c r="C29" s="218" t="s">
        <v>382</v>
      </c>
      <c r="D29" s="230">
        <v>0</v>
      </c>
      <c r="E29" s="223">
        <v>757762.3</v>
      </c>
      <c r="F29" s="223">
        <v>0</v>
      </c>
      <c r="G29" s="223">
        <v>0</v>
      </c>
    </row>
    <row r="30" spans="1:7" ht="76.5" customHeight="1">
      <c r="A30" s="225" t="s">
        <v>392</v>
      </c>
      <c r="B30" s="225" t="s">
        <v>412</v>
      </c>
      <c r="C30" s="228" t="s">
        <v>422</v>
      </c>
      <c r="D30" s="230">
        <v>0</v>
      </c>
      <c r="E30" s="223">
        <v>757762.3</v>
      </c>
      <c r="F30" s="223">
        <v>0</v>
      </c>
      <c r="G30" s="223">
        <v>0</v>
      </c>
    </row>
    <row r="31" spans="1:7" ht="99.75" customHeight="1">
      <c r="A31" s="225" t="s">
        <v>336</v>
      </c>
      <c r="B31" s="217" t="s">
        <v>381</v>
      </c>
      <c r="C31" s="220" t="s">
        <v>387</v>
      </c>
      <c r="D31" s="230">
        <v>0</v>
      </c>
      <c r="E31" s="223">
        <v>757762.3</v>
      </c>
      <c r="F31" s="223">
        <v>0</v>
      </c>
      <c r="G31" s="223">
        <v>0</v>
      </c>
    </row>
    <row r="32" spans="1:7" ht="81.75" customHeight="1">
      <c r="A32" s="225" t="s">
        <v>337</v>
      </c>
      <c r="B32" s="219" t="s">
        <v>377</v>
      </c>
      <c r="C32" s="218" t="s">
        <v>383</v>
      </c>
      <c r="D32" s="230">
        <v>0</v>
      </c>
      <c r="E32" s="223">
        <v>757762.3</v>
      </c>
      <c r="F32" s="223">
        <v>0</v>
      </c>
      <c r="G32" s="223">
        <v>0</v>
      </c>
    </row>
    <row r="33" spans="1:7" ht="103.5" customHeight="1">
      <c r="A33" s="225" t="s">
        <v>338</v>
      </c>
      <c r="B33" s="217" t="s">
        <v>381</v>
      </c>
      <c r="C33" s="220" t="s">
        <v>387</v>
      </c>
      <c r="D33" s="230">
        <v>0</v>
      </c>
      <c r="E33" s="223">
        <v>757762.3</v>
      </c>
      <c r="F33" s="223">
        <v>0</v>
      </c>
      <c r="G33" s="223">
        <v>0</v>
      </c>
    </row>
    <row r="34" spans="1:7" ht="79.5" customHeight="1">
      <c r="A34" s="225" t="s">
        <v>393</v>
      </c>
      <c r="B34" s="225" t="s">
        <v>413</v>
      </c>
      <c r="C34" s="228" t="s">
        <v>423</v>
      </c>
      <c r="D34" s="230">
        <v>0</v>
      </c>
      <c r="E34" s="223">
        <v>757762.3</v>
      </c>
      <c r="F34" s="223">
        <v>0</v>
      </c>
      <c r="G34" s="223">
        <v>0</v>
      </c>
    </row>
    <row r="35" spans="1:7" ht="79.5" customHeight="1">
      <c r="A35" s="225" t="s">
        <v>394</v>
      </c>
      <c r="B35" s="225" t="s">
        <v>430</v>
      </c>
      <c r="C35" s="228" t="s">
        <v>431</v>
      </c>
      <c r="D35" s="230">
        <v>0</v>
      </c>
      <c r="E35" s="223">
        <v>757762.3</v>
      </c>
      <c r="F35" s="223">
        <v>0</v>
      </c>
      <c r="G35" s="223">
        <v>0</v>
      </c>
    </row>
    <row r="36" spans="1:7" ht="84" customHeight="1">
      <c r="A36" s="225" t="s">
        <v>339</v>
      </c>
      <c r="B36" s="219" t="s">
        <v>381</v>
      </c>
      <c r="C36" s="220" t="s">
        <v>387</v>
      </c>
      <c r="D36" s="230">
        <v>0</v>
      </c>
      <c r="E36" s="223">
        <v>757762.3</v>
      </c>
      <c r="F36" s="223">
        <v>0</v>
      </c>
      <c r="G36" s="223">
        <v>0</v>
      </c>
    </row>
    <row r="37" spans="1:7" ht="89.25" customHeight="1">
      <c r="A37" s="225" t="s">
        <v>340</v>
      </c>
      <c r="B37" s="217" t="s">
        <v>377</v>
      </c>
      <c r="C37" s="218" t="s">
        <v>383</v>
      </c>
      <c r="D37" s="230">
        <v>0</v>
      </c>
      <c r="E37" s="223">
        <v>757762.3</v>
      </c>
      <c r="F37" s="223">
        <v>0</v>
      </c>
      <c r="G37" s="223">
        <v>0</v>
      </c>
    </row>
    <row r="38" spans="1:7" ht="87.75" customHeight="1">
      <c r="A38" s="225" t="s">
        <v>395</v>
      </c>
      <c r="B38" s="225" t="s">
        <v>414</v>
      </c>
      <c r="C38" s="228" t="s">
        <v>424</v>
      </c>
      <c r="D38" s="230">
        <v>0</v>
      </c>
      <c r="E38" s="223">
        <v>757762.3</v>
      </c>
      <c r="F38" s="223">
        <v>0</v>
      </c>
      <c r="G38" s="223">
        <v>0</v>
      </c>
    </row>
    <row r="39" spans="1:7" ht="81" customHeight="1">
      <c r="A39" s="225" t="s">
        <v>341</v>
      </c>
      <c r="B39" s="217" t="s">
        <v>381</v>
      </c>
      <c r="C39" s="220" t="s">
        <v>387</v>
      </c>
      <c r="D39" s="230">
        <v>0</v>
      </c>
      <c r="E39" s="223">
        <v>757762.3</v>
      </c>
      <c r="F39" s="223">
        <v>0</v>
      </c>
      <c r="G39" s="223">
        <v>0</v>
      </c>
    </row>
    <row r="40" spans="1:7" ht="103.5" customHeight="1">
      <c r="A40" s="225" t="s">
        <v>342</v>
      </c>
      <c r="B40" s="217" t="s">
        <v>376</v>
      </c>
      <c r="C40" s="218" t="s">
        <v>382</v>
      </c>
      <c r="D40" s="230">
        <v>0</v>
      </c>
      <c r="E40" s="223">
        <v>757762.3</v>
      </c>
      <c r="F40" s="223">
        <v>0</v>
      </c>
      <c r="G40" s="223">
        <v>0</v>
      </c>
    </row>
    <row r="41" spans="1:7" ht="104.25" customHeight="1">
      <c r="A41" s="225" t="s">
        <v>343</v>
      </c>
      <c r="B41" s="219" t="s">
        <v>381</v>
      </c>
      <c r="C41" s="220" t="s">
        <v>387</v>
      </c>
      <c r="D41" s="230">
        <v>0</v>
      </c>
      <c r="E41" s="223">
        <v>757762.3</v>
      </c>
      <c r="F41" s="223">
        <v>0</v>
      </c>
      <c r="G41" s="223">
        <v>0</v>
      </c>
    </row>
    <row r="42" spans="1:7" ht="84" customHeight="1">
      <c r="A42" s="225" t="s">
        <v>344</v>
      </c>
      <c r="B42" s="217" t="s">
        <v>377</v>
      </c>
      <c r="C42" s="218" t="s">
        <v>383</v>
      </c>
      <c r="D42" s="230">
        <v>0</v>
      </c>
      <c r="E42" s="223">
        <v>757762.3</v>
      </c>
      <c r="F42" s="223">
        <v>0</v>
      </c>
      <c r="G42" s="223">
        <v>0</v>
      </c>
    </row>
    <row r="43" spans="1:7" ht="104.25" customHeight="1">
      <c r="A43" s="225" t="s">
        <v>345</v>
      </c>
      <c r="B43" s="217" t="s">
        <v>377</v>
      </c>
      <c r="C43" s="218" t="s">
        <v>383</v>
      </c>
      <c r="D43" s="230">
        <v>0</v>
      </c>
      <c r="E43" s="223">
        <v>757762.3</v>
      </c>
      <c r="F43" s="223">
        <v>0</v>
      </c>
      <c r="G43" s="223">
        <v>0</v>
      </c>
    </row>
    <row r="44" spans="1:7" ht="76.5" customHeight="1">
      <c r="A44" s="225" t="s">
        <v>346</v>
      </c>
      <c r="B44" s="217" t="s">
        <v>376</v>
      </c>
      <c r="C44" s="218" t="s">
        <v>382</v>
      </c>
      <c r="D44" s="230">
        <v>0</v>
      </c>
      <c r="E44" s="223">
        <v>757762.3</v>
      </c>
      <c r="F44" s="223">
        <v>0</v>
      </c>
      <c r="G44" s="223">
        <v>0</v>
      </c>
    </row>
    <row r="45" spans="1:7" ht="81" customHeight="1">
      <c r="A45" s="225" t="s">
        <v>347</v>
      </c>
      <c r="B45" s="217" t="s">
        <v>377</v>
      </c>
      <c r="C45" s="218" t="s">
        <v>383</v>
      </c>
      <c r="D45" s="230">
        <v>0</v>
      </c>
      <c r="E45" s="223">
        <v>757762.3</v>
      </c>
      <c r="F45" s="223">
        <v>0</v>
      </c>
      <c r="G45" s="223">
        <v>0</v>
      </c>
    </row>
    <row r="46" spans="1:7" ht="82.5" customHeight="1">
      <c r="A46" s="225" t="s">
        <v>348</v>
      </c>
      <c r="B46" s="217" t="s">
        <v>376</v>
      </c>
      <c r="C46" s="220" t="s">
        <v>382</v>
      </c>
      <c r="D46" s="230">
        <v>0</v>
      </c>
      <c r="E46" s="223">
        <v>757762.3</v>
      </c>
      <c r="F46" s="223">
        <v>0</v>
      </c>
      <c r="G46" s="223">
        <v>0</v>
      </c>
    </row>
    <row r="47" spans="1:7" ht="86.25" customHeight="1">
      <c r="A47" s="225" t="s">
        <v>349</v>
      </c>
      <c r="B47" s="217" t="s">
        <v>376</v>
      </c>
      <c r="C47" s="220" t="s">
        <v>382</v>
      </c>
      <c r="D47" s="230">
        <v>0</v>
      </c>
      <c r="E47" s="223">
        <v>757762.3</v>
      </c>
      <c r="F47" s="223">
        <v>0</v>
      </c>
      <c r="G47" s="223">
        <v>0</v>
      </c>
    </row>
    <row r="48" spans="1:7" ht="79.5" customHeight="1">
      <c r="A48" s="225" t="s">
        <v>396</v>
      </c>
      <c r="B48" s="225" t="s">
        <v>415</v>
      </c>
      <c r="C48" s="228" t="s">
        <v>425</v>
      </c>
      <c r="D48" s="230">
        <v>0</v>
      </c>
      <c r="E48" s="223">
        <v>757762.3</v>
      </c>
      <c r="F48" s="223">
        <v>0</v>
      </c>
      <c r="G48" s="223">
        <v>0</v>
      </c>
    </row>
    <row r="49" spans="1:7" ht="96.75" customHeight="1">
      <c r="A49" s="225" t="s">
        <v>350</v>
      </c>
      <c r="B49" s="217" t="s">
        <v>381</v>
      </c>
      <c r="C49" s="220" t="s">
        <v>387</v>
      </c>
      <c r="D49" s="230">
        <v>0</v>
      </c>
      <c r="E49" s="223">
        <v>757762.3</v>
      </c>
      <c r="F49" s="223">
        <v>0</v>
      </c>
      <c r="G49" s="223">
        <v>0</v>
      </c>
    </row>
    <row r="50" spans="1:7" ht="85.5" customHeight="1">
      <c r="A50" s="225" t="s">
        <v>397</v>
      </c>
      <c r="B50" s="225" t="s">
        <v>416</v>
      </c>
      <c r="C50" s="228" t="s">
        <v>426</v>
      </c>
      <c r="D50" s="230">
        <v>0</v>
      </c>
      <c r="E50" s="223">
        <v>757762.3</v>
      </c>
      <c r="F50" s="223">
        <v>0</v>
      </c>
      <c r="G50" s="223">
        <v>0</v>
      </c>
    </row>
    <row r="51" spans="1:7" ht="90.75" customHeight="1">
      <c r="A51" s="225" t="s">
        <v>351</v>
      </c>
      <c r="B51" s="217" t="s">
        <v>381</v>
      </c>
      <c r="C51" s="220" t="s">
        <v>387</v>
      </c>
      <c r="D51" s="230">
        <v>0</v>
      </c>
      <c r="E51" s="223">
        <v>757762.3</v>
      </c>
      <c r="F51" s="223">
        <v>0</v>
      </c>
      <c r="G51" s="223">
        <v>0</v>
      </c>
    </row>
    <row r="52" spans="1:7" ht="104.25" customHeight="1">
      <c r="A52" s="225" t="s">
        <v>352</v>
      </c>
      <c r="B52" s="217" t="s">
        <v>379</v>
      </c>
      <c r="C52" s="218" t="s">
        <v>385</v>
      </c>
      <c r="D52" s="230">
        <v>0</v>
      </c>
      <c r="E52" s="223">
        <v>757762.3</v>
      </c>
      <c r="F52" s="223">
        <v>0</v>
      </c>
      <c r="G52" s="223">
        <v>0</v>
      </c>
    </row>
    <row r="53" spans="1:7" ht="81" customHeight="1">
      <c r="A53" s="225" t="s">
        <v>353</v>
      </c>
      <c r="B53" s="219" t="s">
        <v>381</v>
      </c>
      <c r="C53" s="220" t="s">
        <v>387</v>
      </c>
      <c r="D53" s="230">
        <v>0</v>
      </c>
      <c r="E53" s="223">
        <v>757762.3</v>
      </c>
      <c r="F53" s="223">
        <v>0</v>
      </c>
      <c r="G53" s="223">
        <v>0</v>
      </c>
    </row>
    <row r="54" spans="1:7" ht="44.25" customHeight="1">
      <c r="A54" s="225" t="s">
        <v>354</v>
      </c>
      <c r="B54" s="217" t="s">
        <v>377</v>
      </c>
      <c r="C54" s="218" t="s">
        <v>383</v>
      </c>
      <c r="D54" s="230">
        <v>0</v>
      </c>
      <c r="E54" s="223">
        <v>757762.3</v>
      </c>
      <c r="F54" s="223">
        <v>0</v>
      </c>
      <c r="G54" s="223">
        <v>0</v>
      </c>
    </row>
    <row r="55" spans="1:7" ht="75.75" customHeight="1">
      <c r="A55" s="225" t="s">
        <v>398</v>
      </c>
      <c r="B55" s="225" t="s">
        <v>430</v>
      </c>
      <c r="C55" s="228" t="s">
        <v>432</v>
      </c>
      <c r="D55" s="230">
        <v>0</v>
      </c>
      <c r="E55" s="223">
        <v>757762.3</v>
      </c>
      <c r="F55" s="223">
        <v>0</v>
      </c>
      <c r="G55" s="223">
        <v>0</v>
      </c>
    </row>
    <row r="56" spans="1:7" ht="80.25" customHeight="1">
      <c r="A56" s="225" t="s">
        <v>355</v>
      </c>
      <c r="B56" s="217" t="s">
        <v>376</v>
      </c>
      <c r="C56" s="220" t="s">
        <v>382</v>
      </c>
      <c r="D56" s="230">
        <v>0</v>
      </c>
      <c r="E56" s="223">
        <v>757762.3</v>
      </c>
      <c r="F56" s="223">
        <v>0</v>
      </c>
      <c r="G56" s="223">
        <v>0</v>
      </c>
    </row>
    <row r="57" spans="1:7" ht="103.5" customHeight="1">
      <c r="A57" s="225" t="s">
        <v>356</v>
      </c>
      <c r="B57" s="217" t="s">
        <v>377</v>
      </c>
      <c r="C57" s="218" t="s">
        <v>383</v>
      </c>
      <c r="D57" s="230">
        <v>0</v>
      </c>
      <c r="E57" s="223">
        <v>757762.3</v>
      </c>
      <c r="F57" s="223">
        <v>0</v>
      </c>
      <c r="G57" s="223">
        <v>0</v>
      </c>
    </row>
    <row r="58" spans="1:7" ht="79.5" customHeight="1">
      <c r="A58" s="225" t="s">
        <v>357</v>
      </c>
      <c r="B58" s="217" t="s">
        <v>379</v>
      </c>
      <c r="C58" s="218" t="s">
        <v>385</v>
      </c>
      <c r="D58" s="230">
        <v>0</v>
      </c>
      <c r="E58" s="223">
        <v>757762.3</v>
      </c>
      <c r="F58" s="223">
        <v>0</v>
      </c>
      <c r="G58" s="223">
        <v>0</v>
      </c>
    </row>
    <row r="59" spans="1:7" ht="90.75" customHeight="1">
      <c r="A59" s="225" t="s">
        <v>399</v>
      </c>
      <c r="B59" s="225" t="s">
        <v>430</v>
      </c>
      <c r="C59" s="228" t="s">
        <v>433</v>
      </c>
      <c r="D59" s="230">
        <v>0</v>
      </c>
      <c r="E59" s="223">
        <v>757762.3</v>
      </c>
      <c r="F59" s="223">
        <v>0</v>
      </c>
      <c r="G59" s="223">
        <v>0</v>
      </c>
    </row>
    <row r="60" spans="1:7" ht="102.75" customHeight="1">
      <c r="A60" s="225" t="s">
        <v>358</v>
      </c>
      <c r="B60" s="217" t="s">
        <v>376</v>
      </c>
      <c r="C60" s="218" t="s">
        <v>382</v>
      </c>
      <c r="D60" s="230">
        <v>0</v>
      </c>
      <c r="E60" s="223">
        <v>757762.3</v>
      </c>
      <c r="F60" s="223">
        <v>0</v>
      </c>
      <c r="G60" s="223">
        <v>0</v>
      </c>
    </row>
    <row r="61" spans="1:7" ht="81" customHeight="1">
      <c r="A61" s="225" t="s">
        <v>359</v>
      </c>
      <c r="B61" s="219" t="s">
        <v>381</v>
      </c>
      <c r="C61" s="220" t="s">
        <v>387</v>
      </c>
      <c r="D61" s="230">
        <v>0</v>
      </c>
      <c r="E61" s="223">
        <v>757762.3</v>
      </c>
      <c r="F61" s="223">
        <v>0</v>
      </c>
      <c r="G61" s="223">
        <v>0</v>
      </c>
    </row>
    <row r="62" spans="1:7" ht="80.25" customHeight="1">
      <c r="A62" s="225" t="s">
        <v>360</v>
      </c>
      <c r="B62" s="219" t="s">
        <v>379</v>
      </c>
      <c r="C62" s="218" t="s">
        <v>385</v>
      </c>
      <c r="D62" s="230">
        <v>0</v>
      </c>
      <c r="E62" s="223">
        <v>757762.3</v>
      </c>
      <c r="F62" s="223">
        <v>0</v>
      </c>
      <c r="G62" s="223">
        <v>0</v>
      </c>
    </row>
    <row r="63" spans="1:7" ht="86.25" customHeight="1">
      <c r="A63" s="225" t="s">
        <v>361</v>
      </c>
      <c r="B63" s="217" t="s">
        <v>376</v>
      </c>
      <c r="C63" s="218" t="s">
        <v>382</v>
      </c>
      <c r="D63" s="230">
        <v>0</v>
      </c>
      <c r="E63" s="223">
        <v>757762.3</v>
      </c>
      <c r="F63" s="223">
        <v>0</v>
      </c>
      <c r="G63" s="223">
        <v>0</v>
      </c>
    </row>
    <row r="64" spans="1:7" ht="112.5" customHeight="1">
      <c r="A64" s="225" t="s">
        <v>362</v>
      </c>
      <c r="B64" s="219" t="s">
        <v>381</v>
      </c>
      <c r="C64" s="220" t="s">
        <v>387</v>
      </c>
      <c r="D64" s="230">
        <v>0</v>
      </c>
      <c r="E64" s="223">
        <v>757762.3</v>
      </c>
      <c r="F64" s="223">
        <v>0</v>
      </c>
      <c r="G64" s="223">
        <v>0</v>
      </c>
    </row>
    <row r="65" spans="1:7" ht="84" customHeight="1">
      <c r="A65" s="225" t="s">
        <v>400</v>
      </c>
      <c r="B65" s="225" t="s">
        <v>417</v>
      </c>
      <c r="C65" s="228" t="s">
        <v>425</v>
      </c>
      <c r="D65" s="230">
        <v>0</v>
      </c>
      <c r="E65" s="223">
        <v>757762.3</v>
      </c>
      <c r="F65" s="223">
        <v>0</v>
      </c>
      <c r="G65" s="223">
        <v>0</v>
      </c>
    </row>
    <row r="66" spans="1:7" ht="33.75">
      <c r="A66" s="225" t="s">
        <v>401</v>
      </c>
      <c r="B66" s="225" t="s">
        <v>418</v>
      </c>
      <c r="C66" s="228" t="s">
        <v>425</v>
      </c>
      <c r="D66" s="230">
        <v>0</v>
      </c>
      <c r="E66" s="223">
        <v>757762.3</v>
      </c>
      <c r="F66" s="223">
        <v>0</v>
      </c>
      <c r="G66" s="223">
        <v>0</v>
      </c>
    </row>
    <row r="67" spans="1:7" ht="56.25">
      <c r="A67" s="225" t="s">
        <v>363</v>
      </c>
      <c r="B67" s="217" t="s">
        <v>376</v>
      </c>
      <c r="C67" s="218" t="s">
        <v>382</v>
      </c>
      <c r="D67" s="230">
        <v>0</v>
      </c>
      <c r="E67" s="223">
        <v>757762.3</v>
      </c>
      <c r="F67" s="223">
        <v>0</v>
      </c>
      <c r="G67" s="223">
        <v>0</v>
      </c>
    </row>
    <row r="68" spans="1:7" ht="34.5" customHeight="1">
      <c r="A68" s="225" t="s">
        <v>402</v>
      </c>
      <c r="B68" s="225" t="s">
        <v>430</v>
      </c>
      <c r="C68" s="228" t="s">
        <v>434</v>
      </c>
      <c r="D68" s="230">
        <v>0</v>
      </c>
      <c r="E68" s="223">
        <v>757762.3</v>
      </c>
      <c r="F68" s="224">
        <v>4489.2</v>
      </c>
      <c r="G68" s="224">
        <v>0</v>
      </c>
    </row>
    <row r="69" spans="1:7" ht="58.5" customHeight="1">
      <c r="A69" s="225" t="s">
        <v>364</v>
      </c>
      <c r="B69" s="217" t="s">
        <v>378</v>
      </c>
      <c r="C69" s="218" t="s">
        <v>384</v>
      </c>
      <c r="D69" s="230">
        <v>0</v>
      </c>
      <c r="E69" s="223">
        <v>757762.3</v>
      </c>
      <c r="F69" s="223">
        <v>0</v>
      </c>
      <c r="G69" s="223">
        <v>0</v>
      </c>
    </row>
    <row r="70" spans="1:7" ht="75.75" customHeight="1">
      <c r="A70" s="225" t="s">
        <v>365</v>
      </c>
      <c r="B70" s="217" t="s">
        <v>376</v>
      </c>
      <c r="C70" s="218" t="s">
        <v>382</v>
      </c>
      <c r="D70" s="230">
        <v>0</v>
      </c>
      <c r="E70" s="223">
        <v>757762.3</v>
      </c>
      <c r="F70" s="223">
        <v>0</v>
      </c>
      <c r="G70" s="223">
        <v>0</v>
      </c>
    </row>
    <row r="71" spans="1:7" ht="83.25" customHeight="1">
      <c r="A71" s="225" t="s">
        <v>366</v>
      </c>
      <c r="B71" s="217" t="s">
        <v>379</v>
      </c>
      <c r="C71" s="218" t="s">
        <v>385</v>
      </c>
      <c r="D71" s="230">
        <v>0</v>
      </c>
      <c r="E71" s="223">
        <v>757762.3</v>
      </c>
      <c r="F71" s="223">
        <v>0</v>
      </c>
      <c r="G71" s="223">
        <v>0</v>
      </c>
    </row>
    <row r="72" spans="1:7" ht="83.25" customHeight="1">
      <c r="A72" s="225" t="s">
        <v>367</v>
      </c>
      <c r="B72" s="219" t="s">
        <v>381</v>
      </c>
      <c r="C72" s="220" t="s">
        <v>387</v>
      </c>
      <c r="D72" s="230">
        <v>0</v>
      </c>
      <c r="E72" s="223">
        <v>757762.3</v>
      </c>
      <c r="F72" s="223">
        <v>0</v>
      </c>
      <c r="G72" s="223">
        <v>0</v>
      </c>
    </row>
    <row r="73" spans="1:7" ht="65.25" customHeight="1">
      <c r="A73" s="225" t="s">
        <v>403</v>
      </c>
      <c r="B73" s="225" t="s">
        <v>415</v>
      </c>
      <c r="C73" s="228" t="s">
        <v>425</v>
      </c>
      <c r="D73" s="230">
        <v>0</v>
      </c>
      <c r="E73" s="223">
        <v>757762.3</v>
      </c>
      <c r="F73" s="223">
        <v>0</v>
      </c>
      <c r="G73" s="223">
        <v>0</v>
      </c>
    </row>
    <row r="74" spans="1:7" ht="62.25" customHeight="1">
      <c r="A74" s="225" t="s">
        <v>404</v>
      </c>
      <c r="B74" s="225" t="s">
        <v>418</v>
      </c>
      <c r="C74" s="228" t="s">
        <v>425</v>
      </c>
      <c r="D74" s="230">
        <v>0</v>
      </c>
      <c r="E74" s="223">
        <v>757762.3</v>
      </c>
      <c r="F74" s="223">
        <v>0</v>
      </c>
      <c r="G74" s="223">
        <v>0</v>
      </c>
    </row>
    <row r="75" spans="1:7" ht="83.25" customHeight="1">
      <c r="A75" s="225" t="s">
        <v>368</v>
      </c>
      <c r="B75" s="219" t="s">
        <v>377</v>
      </c>
      <c r="C75" s="220" t="s">
        <v>383</v>
      </c>
      <c r="D75" s="230">
        <v>0</v>
      </c>
      <c r="E75" s="223">
        <v>757762.3</v>
      </c>
      <c r="F75" s="223">
        <v>0</v>
      </c>
      <c r="G75" s="223">
        <v>0</v>
      </c>
    </row>
    <row r="76" spans="1:7" ht="83.25" customHeight="1">
      <c r="A76" s="225" t="s">
        <v>369</v>
      </c>
      <c r="B76" s="217" t="s">
        <v>379</v>
      </c>
      <c r="C76" s="218" t="s">
        <v>385</v>
      </c>
      <c r="D76" s="230">
        <v>0</v>
      </c>
      <c r="E76" s="223">
        <v>757762.3</v>
      </c>
      <c r="F76" s="223">
        <v>0</v>
      </c>
      <c r="G76" s="223">
        <v>0</v>
      </c>
    </row>
    <row r="77" spans="1:7" ht="34.5" customHeight="1">
      <c r="A77" s="225" t="s">
        <v>405</v>
      </c>
      <c r="B77" s="225" t="s">
        <v>430</v>
      </c>
      <c r="C77" s="228" t="s">
        <v>435</v>
      </c>
      <c r="D77" s="230">
        <v>0</v>
      </c>
      <c r="E77" s="223">
        <v>757762.3</v>
      </c>
      <c r="F77" s="223">
        <v>0</v>
      </c>
      <c r="G77" s="223">
        <v>0</v>
      </c>
    </row>
    <row r="78" spans="1:7" ht="88.5" customHeight="1">
      <c r="A78" s="225" t="s">
        <v>370</v>
      </c>
      <c r="B78" s="217" t="s">
        <v>381</v>
      </c>
      <c r="C78" s="220" t="s">
        <v>387</v>
      </c>
      <c r="D78" s="230">
        <v>0</v>
      </c>
      <c r="E78" s="223">
        <v>757762.3</v>
      </c>
      <c r="F78" s="223">
        <v>0</v>
      </c>
      <c r="G78" s="223">
        <v>0</v>
      </c>
    </row>
    <row r="79" spans="1:7" ht="70.5" customHeight="1">
      <c r="A79" s="225" t="s">
        <v>371</v>
      </c>
      <c r="B79" s="217" t="s">
        <v>376</v>
      </c>
      <c r="C79" s="218" t="s">
        <v>382</v>
      </c>
      <c r="D79" s="230">
        <v>0</v>
      </c>
      <c r="E79" s="223">
        <v>757762.3</v>
      </c>
      <c r="F79" s="223">
        <v>0</v>
      </c>
      <c r="G79" s="223">
        <v>0</v>
      </c>
    </row>
    <row r="80" spans="1:7" ht="22.5">
      <c r="A80" s="225" t="s">
        <v>406</v>
      </c>
      <c r="B80" s="225" t="s">
        <v>430</v>
      </c>
      <c r="C80" s="228" t="s">
        <v>436</v>
      </c>
      <c r="D80" s="230">
        <v>0</v>
      </c>
      <c r="E80" s="223">
        <v>757762.3</v>
      </c>
      <c r="F80" s="223">
        <v>0</v>
      </c>
      <c r="G80" s="223">
        <v>0</v>
      </c>
    </row>
    <row r="81" spans="1:7" ht="22.5">
      <c r="A81" s="225" t="s">
        <v>407</v>
      </c>
      <c r="B81" s="225" t="s">
        <v>430</v>
      </c>
      <c r="C81" s="228" t="s">
        <v>437</v>
      </c>
      <c r="D81" s="230">
        <v>0</v>
      </c>
      <c r="E81" s="223">
        <v>757762.3</v>
      </c>
      <c r="F81" s="223">
        <v>0</v>
      </c>
      <c r="G81" s="223">
        <v>0</v>
      </c>
    </row>
    <row r="82" spans="1:7" ht="75.75" customHeight="1">
      <c r="A82" s="225" t="s">
        <v>372</v>
      </c>
      <c r="B82" s="217" t="s">
        <v>376</v>
      </c>
      <c r="C82" s="218" t="s">
        <v>382</v>
      </c>
      <c r="D82" s="230">
        <v>0</v>
      </c>
      <c r="E82" s="223">
        <v>757762.3</v>
      </c>
      <c r="F82" s="223">
        <v>0</v>
      </c>
      <c r="G82" s="223">
        <v>0</v>
      </c>
    </row>
    <row r="83" spans="1:7" ht="75.75" customHeight="1">
      <c r="A83" s="225" t="s">
        <v>373</v>
      </c>
      <c r="B83" s="217" t="s">
        <v>376</v>
      </c>
      <c r="C83" s="218" t="s">
        <v>382</v>
      </c>
      <c r="D83" s="230">
        <v>0</v>
      </c>
      <c r="E83" s="223">
        <v>757762.3</v>
      </c>
      <c r="F83" s="223">
        <v>0</v>
      </c>
      <c r="G83" s="223">
        <v>0</v>
      </c>
    </row>
    <row r="84" spans="1:7" ht="75.75" customHeight="1">
      <c r="A84" s="225" t="s">
        <v>408</v>
      </c>
      <c r="B84" s="225" t="s">
        <v>419</v>
      </c>
      <c r="C84" s="228" t="s">
        <v>425</v>
      </c>
      <c r="D84" s="230">
        <v>0</v>
      </c>
      <c r="E84" s="223">
        <v>757762.3</v>
      </c>
      <c r="F84" s="223">
        <v>0</v>
      </c>
      <c r="G84" s="223">
        <v>0</v>
      </c>
    </row>
    <row r="85" spans="1:7" ht="75.75" customHeight="1">
      <c r="A85" s="225" t="s">
        <v>409</v>
      </c>
      <c r="B85" s="225" t="s">
        <v>419</v>
      </c>
      <c r="C85" s="228" t="s">
        <v>425</v>
      </c>
      <c r="D85" s="230">
        <v>0</v>
      </c>
      <c r="E85" s="223">
        <v>757762.3</v>
      </c>
      <c r="F85" s="223">
        <v>0</v>
      </c>
      <c r="G85" s="223">
        <v>0</v>
      </c>
    </row>
    <row r="86" spans="1:7" ht="75.75" customHeight="1">
      <c r="A86" s="225" t="s">
        <v>374</v>
      </c>
      <c r="B86" s="217" t="s">
        <v>377</v>
      </c>
      <c r="C86" s="218" t="s">
        <v>383</v>
      </c>
      <c r="D86" s="230">
        <v>0</v>
      </c>
      <c r="E86" s="223">
        <v>757762.3</v>
      </c>
      <c r="F86" s="223">
        <v>0</v>
      </c>
      <c r="G86" s="223">
        <v>0</v>
      </c>
    </row>
    <row r="87" spans="1:7" ht="75.75" customHeight="1">
      <c r="A87" s="225" t="s">
        <v>375</v>
      </c>
      <c r="B87" s="217" t="s">
        <v>376</v>
      </c>
      <c r="C87" s="218" t="s">
        <v>382</v>
      </c>
      <c r="D87" s="230">
        <v>0</v>
      </c>
      <c r="E87" s="223">
        <v>757762.3</v>
      </c>
      <c r="F87" s="223">
        <v>0</v>
      </c>
      <c r="G87" s="223">
        <v>0</v>
      </c>
    </row>
    <row r="88" spans="1:7">
      <c r="A88" s="212"/>
      <c r="B88" s="212"/>
      <c r="C88" s="212"/>
      <c r="D88" s="212"/>
      <c r="E88" s="212"/>
      <c r="F88" s="212"/>
      <c r="G88" s="212"/>
    </row>
    <row r="89" spans="1:7">
      <c r="A89" s="429" t="s">
        <v>607</v>
      </c>
      <c r="B89" s="373"/>
      <c r="C89" s="373"/>
      <c r="D89" s="373"/>
      <c r="E89" s="374">
        <f>SUBTOTAL(9,E8:E87)</f>
        <v>60620983.999999918</v>
      </c>
      <c r="F89" s="374">
        <f>SUBTOTAL(9,F8:F87)</f>
        <v>4489.2</v>
      </c>
      <c r="G89" s="374">
        <f>SUBTOTAL(9,G8:G87)</f>
        <v>0</v>
      </c>
    </row>
    <row r="90" spans="1:7">
      <c r="A90" s="213"/>
      <c r="B90" s="213"/>
      <c r="C90" s="213"/>
      <c r="D90" s="213"/>
      <c r="E90" s="213"/>
      <c r="F90" s="213"/>
      <c r="G90" s="213"/>
    </row>
    <row r="91" spans="1:7">
      <c r="A91" s="16"/>
    </row>
    <row r="92" spans="1:7">
      <c r="A92" s="17"/>
      <c r="E92" s="394"/>
    </row>
    <row r="94" spans="1:7">
      <c r="A94" s="6"/>
      <c r="E94" s="7"/>
    </row>
    <row r="95" spans="1:7">
      <c r="A95" s="9"/>
      <c r="E95" s="10"/>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election activeCell="F28" sqref="F28"/>
    </sheetView>
  </sheetViews>
  <sheetFormatPr baseColWidth="10" defaultColWidth="11.42578125" defaultRowHeight="13.5"/>
  <cols>
    <col min="1" max="1" width="3.28515625" style="1" customWidth="1"/>
    <col min="2" max="2" width="48.7109375" style="1" customWidth="1"/>
    <col min="3" max="3" width="2.7109375" style="1" customWidth="1"/>
    <col min="4" max="9" width="17.7109375" style="1" customWidth="1"/>
    <col min="10" max="16384" width="11.42578125" style="1"/>
  </cols>
  <sheetData>
    <row r="1" spans="1:9">
      <c r="A1" s="17"/>
    </row>
    <row r="2" spans="1:9">
      <c r="A2" s="6"/>
      <c r="B2" s="607" t="s">
        <v>108</v>
      </c>
      <c r="C2" s="608"/>
      <c r="D2" s="608"/>
      <c r="E2" s="608"/>
      <c r="F2" s="608"/>
      <c r="G2" s="608"/>
      <c r="H2" s="608"/>
      <c r="I2" s="609"/>
    </row>
    <row r="3" spans="1:9">
      <c r="A3" s="9"/>
      <c r="B3" s="602" t="s">
        <v>148</v>
      </c>
      <c r="C3" s="605"/>
      <c r="D3" s="605"/>
      <c r="E3" s="605"/>
      <c r="F3" s="605"/>
      <c r="G3" s="605"/>
      <c r="H3" s="605"/>
      <c r="I3" s="610"/>
    </row>
    <row r="4" spans="1:9">
      <c r="B4" s="602" t="s">
        <v>114</v>
      </c>
      <c r="C4" s="605"/>
      <c r="D4" s="605"/>
      <c r="E4" s="605"/>
      <c r="F4" s="605"/>
      <c r="G4" s="605"/>
      <c r="H4" s="605"/>
      <c r="I4" s="610"/>
    </row>
    <row r="5" spans="1:9">
      <c r="B5" s="602" t="s">
        <v>151</v>
      </c>
      <c r="C5" s="605"/>
      <c r="D5" s="605"/>
      <c r="E5" s="605"/>
      <c r="F5" s="605"/>
      <c r="G5" s="605"/>
      <c r="H5" s="605"/>
      <c r="I5" s="610"/>
    </row>
    <row r="6" spans="1:9">
      <c r="B6" s="602" t="s">
        <v>109</v>
      </c>
      <c r="C6" s="605"/>
      <c r="D6" s="605"/>
      <c r="E6" s="605"/>
      <c r="F6" s="605"/>
      <c r="G6" s="605"/>
      <c r="H6" s="605"/>
      <c r="I6" s="610"/>
    </row>
    <row r="7" spans="1:9">
      <c r="B7" s="131"/>
      <c r="C7" s="126"/>
      <c r="D7" s="126"/>
      <c r="E7" s="126"/>
      <c r="F7" s="126"/>
      <c r="G7" s="126"/>
      <c r="H7" s="126"/>
      <c r="I7" s="132"/>
    </row>
    <row r="8" spans="1:9">
      <c r="B8" s="602" t="s">
        <v>110</v>
      </c>
      <c r="C8" s="121"/>
      <c r="D8" s="603" t="s">
        <v>111</v>
      </c>
      <c r="E8" s="603"/>
      <c r="F8" s="603"/>
      <c r="G8" s="603"/>
      <c r="H8" s="603"/>
      <c r="I8" s="604" t="s">
        <v>112</v>
      </c>
    </row>
    <row r="9" spans="1:9">
      <c r="B9" s="602"/>
      <c r="C9" s="122"/>
      <c r="D9" s="605" t="s">
        <v>63</v>
      </c>
      <c r="E9" s="606" t="s">
        <v>115</v>
      </c>
      <c r="F9" s="603" t="s">
        <v>15</v>
      </c>
      <c r="G9" s="603" t="s">
        <v>107</v>
      </c>
      <c r="H9" s="603" t="s">
        <v>113</v>
      </c>
      <c r="I9" s="604"/>
    </row>
    <row r="10" spans="1:9">
      <c r="B10" s="602"/>
      <c r="C10" s="123"/>
      <c r="D10" s="605"/>
      <c r="E10" s="606"/>
      <c r="F10" s="603"/>
      <c r="G10" s="603"/>
      <c r="H10" s="603"/>
      <c r="I10" s="604"/>
    </row>
    <row r="11" spans="1:9">
      <c r="B11" s="133"/>
      <c r="C11" s="117"/>
      <c r="D11" s="119"/>
      <c r="E11" s="119"/>
      <c r="F11" s="119"/>
      <c r="G11" s="119"/>
      <c r="H11" s="119"/>
      <c r="I11" s="134"/>
    </row>
    <row r="12" spans="1:9">
      <c r="B12" s="135" t="s">
        <v>120</v>
      </c>
      <c r="C12" s="120"/>
      <c r="D12" s="127">
        <f>D13+D14+D15+D18+D19+D22</f>
        <v>1472210370</v>
      </c>
      <c r="E12" s="143">
        <f t="shared" ref="E12:E34" si="0">F12-D12</f>
        <v>0</v>
      </c>
      <c r="F12" s="127">
        <f>F13+F14+F15+F18+F19+F22</f>
        <v>1472210370</v>
      </c>
      <c r="G12" s="127">
        <f t="shared" ref="G12:H12" si="1">G13+G14+G15+G18+G19+G22</f>
        <v>301909921.91000009</v>
      </c>
      <c r="H12" s="127">
        <f t="shared" si="1"/>
        <v>301909921.91000009</v>
      </c>
      <c r="I12" s="406">
        <f>F12-G12</f>
        <v>1170300448.0899999</v>
      </c>
    </row>
    <row r="13" spans="1:9">
      <c r="B13" s="136" t="s">
        <v>116</v>
      </c>
      <c r="C13" s="118"/>
      <c r="D13" s="128">
        <v>1472210370</v>
      </c>
      <c r="E13" s="144">
        <f>F13-D13</f>
        <v>0</v>
      </c>
      <c r="F13" s="128">
        <v>1472210370</v>
      </c>
      <c r="G13" s="128">
        <v>301909921.91000009</v>
      </c>
      <c r="H13" s="128">
        <v>301909921.91000009</v>
      </c>
      <c r="I13" s="407">
        <f>F13-G13</f>
        <v>1170300448.0899999</v>
      </c>
    </row>
    <row r="14" spans="1:9">
      <c r="B14" s="136" t="s">
        <v>117</v>
      </c>
      <c r="C14" s="118"/>
      <c r="D14" s="129">
        <v>0</v>
      </c>
      <c r="E14" s="144">
        <f t="shared" ref="E14:E22" si="2">F14-D14</f>
        <v>0</v>
      </c>
      <c r="F14" s="129">
        <v>0</v>
      </c>
      <c r="G14" s="129">
        <v>0</v>
      </c>
      <c r="H14" s="129">
        <v>0</v>
      </c>
      <c r="I14" s="407">
        <f t="shared" ref="I14:I34" si="3">F14-G14</f>
        <v>0</v>
      </c>
    </row>
    <row r="15" spans="1:9">
      <c r="B15" s="136" t="s">
        <v>123</v>
      </c>
      <c r="C15" s="118"/>
      <c r="D15" s="129">
        <f>D16+D17</f>
        <v>0</v>
      </c>
      <c r="E15" s="144">
        <f>F15-D15</f>
        <v>0</v>
      </c>
      <c r="F15" s="129">
        <f t="shared" ref="F15:H15" si="4">F16+F17</f>
        <v>0</v>
      </c>
      <c r="G15" s="129">
        <f t="shared" si="4"/>
        <v>0</v>
      </c>
      <c r="H15" s="129">
        <f t="shared" si="4"/>
        <v>0</v>
      </c>
      <c r="I15" s="407">
        <f>F15-G15</f>
        <v>0</v>
      </c>
    </row>
    <row r="16" spans="1:9">
      <c r="B16" s="137" t="s">
        <v>124</v>
      </c>
      <c r="C16" s="118"/>
      <c r="D16" s="129">
        <v>0</v>
      </c>
      <c r="E16" s="144">
        <f t="shared" si="2"/>
        <v>0</v>
      </c>
      <c r="F16" s="129">
        <v>0</v>
      </c>
      <c r="G16" s="129">
        <v>0</v>
      </c>
      <c r="H16" s="129">
        <v>0</v>
      </c>
      <c r="I16" s="407">
        <f>F16-G16</f>
        <v>0</v>
      </c>
    </row>
    <row r="17" spans="2:9">
      <c r="B17" s="137" t="s">
        <v>125</v>
      </c>
      <c r="C17" s="118"/>
      <c r="D17" s="129">
        <v>0</v>
      </c>
      <c r="E17" s="144">
        <f t="shared" si="2"/>
        <v>0</v>
      </c>
      <c r="F17" s="129">
        <v>0</v>
      </c>
      <c r="G17" s="129">
        <v>0</v>
      </c>
      <c r="H17" s="129">
        <v>0</v>
      </c>
      <c r="I17" s="407">
        <f>F17-G17</f>
        <v>0</v>
      </c>
    </row>
    <row r="18" spans="2:9">
      <c r="B18" s="136" t="s">
        <v>118</v>
      </c>
      <c r="C18" s="118"/>
      <c r="D18" s="129">
        <v>0</v>
      </c>
      <c r="E18" s="144">
        <f t="shared" si="2"/>
        <v>0</v>
      </c>
      <c r="F18" s="129">
        <v>0</v>
      </c>
      <c r="G18" s="129">
        <v>0</v>
      </c>
      <c r="H18" s="129">
        <v>0</v>
      </c>
      <c r="I18" s="407">
        <f t="shared" si="3"/>
        <v>0</v>
      </c>
    </row>
    <row r="19" spans="2:9" ht="22.5">
      <c r="B19" s="138" t="s">
        <v>126</v>
      </c>
      <c r="C19" s="118"/>
      <c r="D19" s="129">
        <f>D20+D21</f>
        <v>0</v>
      </c>
      <c r="E19" s="144">
        <f>F19-D19</f>
        <v>0</v>
      </c>
      <c r="F19" s="129">
        <f t="shared" ref="F19:H19" si="5">F20+F21</f>
        <v>0</v>
      </c>
      <c r="G19" s="129">
        <f t="shared" si="5"/>
        <v>0</v>
      </c>
      <c r="H19" s="129">
        <f t="shared" si="5"/>
        <v>0</v>
      </c>
      <c r="I19" s="407">
        <f t="shared" si="3"/>
        <v>0</v>
      </c>
    </row>
    <row r="20" spans="2:9">
      <c r="B20" s="137" t="s">
        <v>127</v>
      </c>
      <c r="C20" s="118"/>
      <c r="D20" s="129">
        <v>0</v>
      </c>
      <c r="E20" s="144">
        <f t="shared" si="2"/>
        <v>0</v>
      </c>
      <c r="F20" s="129">
        <v>0</v>
      </c>
      <c r="G20" s="129">
        <v>0</v>
      </c>
      <c r="H20" s="129">
        <v>0</v>
      </c>
      <c r="I20" s="407">
        <f t="shared" si="3"/>
        <v>0</v>
      </c>
    </row>
    <row r="21" spans="2:9">
      <c r="B21" s="137" t="s">
        <v>128</v>
      </c>
      <c r="C21" s="118"/>
      <c r="D21" s="129">
        <v>0</v>
      </c>
      <c r="E21" s="144">
        <f t="shared" si="2"/>
        <v>0</v>
      </c>
      <c r="F21" s="129">
        <v>0</v>
      </c>
      <c r="G21" s="129">
        <v>0</v>
      </c>
      <c r="H21" s="129">
        <v>0</v>
      </c>
      <c r="I21" s="407">
        <f t="shared" si="3"/>
        <v>0</v>
      </c>
    </row>
    <row r="22" spans="2:9">
      <c r="B22" s="136" t="s">
        <v>119</v>
      </c>
      <c r="C22" s="118"/>
      <c r="D22" s="129">
        <v>0</v>
      </c>
      <c r="E22" s="144">
        <f t="shared" si="2"/>
        <v>0</v>
      </c>
      <c r="F22" s="129">
        <v>0</v>
      </c>
      <c r="G22" s="129">
        <v>0</v>
      </c>
      <c r="H22" s="129">
        <v>0</v>
      </c>
      <c r="I22" s="407">
        <f t="shared" si="3"/>
        <v>0</v>
      </c>
    </row>
    <row r="23" spans="2:9">
      <c r="B23" s="136"/>
      <c r="C23" s="118"/>
      <c r="D23" s="129"/>
      <c r="E23" s="143"/>
      <c r="F23" s="129"/>
      <c r="G23" s="129"/>
      <c r="H23" s="129"/>
      <c r="I23" s="406"/>
    </row>
    <row r="24" spans="2:9">
      <c r="B24" s="135" t="s">
        <v>121</v>
      </c>
      <c r="C24" s="120"/>
      <c r="D24" s="130">
        <f>D25+D26+D27+D30+D31+D34</f>
        <v>0</v>
      </c>
      <c r="E24" s="143"/>
      <c r="F24" s="130">
        <f t="shared" ref="F24:H24" si="6">F25+F26+F27+F30+F31+F34</f>
        <v>0</v>
      </c>
      <c r="G24" s="130">
        <f t="shared" si="6"/>
        <v>0</v>
      </c>
      <c r="H24" s="130">
        <f t="shared" si="6"/>
        <v>0</v>
      </c>
      <c r="I24" s="406">
        <f t="shared" si="3"/>
        <v>0</v>
      </c>
    </row>
    <row r="25" spans="2:9">
      <c r="B25" s="136" t="s">
        <v>116</v>
      </c>
      <c r="C25" s="118"/>
      <c r="D25" s="129"/>
      <c r="E25" s="143"/>
      <c r="F25" s="129"/>
      <c r="G25" s="129"/>
      <c r="H25" s="129"/>
      <c r="I25" s="407">
        <f t="shared" si="3"/>
        <v>0</v>
      </c>
    </row>
    <row r="26" spans="2:9">
      <c r="B26" s="136" t="s">
        <v>117</v>
      </c>
      <c r="C26" s="118"/>
      <c r="D26" s="129">
        <v>0</v>
      </c>
      <c r="E26" s="143">
        <f t="shared" si="0"/>
        <v>0</v>
      </c>
      <c r="F26" s="129"/>
      <c r="G26" s="129"/>
      <c r="H26" s="129"/>
      <c r="I26" s="407">
        <f>F26-G26</f>
        <v>0</v>
      </c>
    </row>
    <row r="27" spans="2:9">
      <c r="B27" s="136" t="s">
        <v>123</v>
      </c>
      <c r="C27" s="118"/>
      <c r="D27" s="129">
        <f>D28+D29</f>
        <v>0</v>
      </c>
      <c r="E27" s="144">
        <f>F27-D27</f>
        <v>0</v>
      </c>
      <c r="F27" s="129">
        <f t="shared" ref="F27:H27" si="7">F28+F29</f>
        <v>0</v>
      </c>
      <c r="G27" s="129">
        <f t="shared" si="7"/>
        <v>0</v>
      </c>
      <c r="H27" s="129">
        <f t="shared" si="7"/>
        <v>0</v>
      </c>
      <c r="I27" s="407">
        <f t="shared" si="3"/>
        <v>0</v>
      </c>
    </row>
    <row r="28" spans="2:9">
      <c r="B28" s="137" t="s">
        <v>124</v>
      </c>
      <c r="C28" s="118"/>
      <c r="D28" s="129">
        <v>0</v>
      </c>
      <c r="E28" s="144">
        <f t="shared" si="0"/>
        <v>0</v>
      </c>
      <c r="F28" s="129">
        <v>0</v>
      </c>
      <c r="G28" s="129">
        <v>0</v>
      </c>
      <c r="H28" s="129">
        <v>0</v>
      </c>
      <c r="I28" s="407">
        <f t="shared" si="3"/>
        <v>0</v>
      </c>
    </row>
    <row r="29" spans="2:9">
      <c r="B29" s="137" t="s">
        <v>125</v>
      </c>
      <c r="C29" s="118"/>
      <c r="D29" s="129">
        <v>0</v>
      </c>
      <c r="E29" s="144">
        <f>F29-D29</f>
        <v>0</v>
      </c>
      <c r="F29" s="129">
        <v>0</v>
      </c>
      <c r="G29" s="129">
        <v>0</v>
      </c>
      <c r="H29" s="129">
        <v>0</v>
      </c>
      <c r="I29" s="407">
        <f>F29-G29</f>
        <v>0</v>
      </c>
    </row>
    <row r="30" spans="2:9">
      <c r="B30" s="136" t="s">
        <v>118</v>
      </c>
      <c r="C30" s="118"/>
      <c r="D30" s="129">
        <v>0</v>
      </c>
      <c r="E30" s="144">
        <f t="shared" si="0"/>
        <v>0</v>
      </c>
      <c r="F30" s="129">
        <v>0</v>
      </c>
      <c r="G30" s="129">
        <v>0</v>
      </c>
      <c r="H30" s="129">
        <v>0</v>
      </c>
      <c r="I30" s="407">
        <f t="shared" si="3"/>
        <v>0</v>
      </c>
    </row>
    <row r="31" spans="2:9" ht="22.5">
      <c r="B31" s="138" t="s">
        <v>126</v>
      </c>
      <c r="C31" s="118"/>
      <c r="D31" s="129">
        <f>D32+D33</f>
        <v>0</v>
      </c>
      <c r="E31" s="144">
        <f>F31-D31</f>
        <v>0</v>
      </c>
      <c r="F31" s="129">
        <f t="shared" ref="F31:H31" si="8">F32+F33</f>
        <v>0</v>
      </c>
      <c r="G31" s="129">
        <f t="shared" si="8"/>
        <v>0</v>
      </c>
      <c r="H31" s="129">
        <f t="shared" si="8"/>
        <v>0</v>
      </c>
      <c r="I31" s="407">
        <f t="shared" si="3"/>
        <v>0</v>
      </c>
    </row>
    <row r="32" spans="2:9">
      <c r="B32" s="137" t="s">
        <v>127</v>
      </c>
      <c r="C32" s="118"/>
      <c r="D32" s="129">
        <v>0</v>
      </c>
      <c r="E32" s="144">
        <f t="shared" si="0"/>
        <v>0</v>
      </c>
      <c r="F32" s="129">
        <v>0</v>
      </c>
      <c r="G32" s="129">
        <v>0</v>
      </c>
      <c r="H32" s="129">
        <v>0</v>
      </c>
      <c r="I32" s="407">
        <f t="shared" si="3"/>
        <v>0</v>
      </c>
    </row>
    <row r="33" spans="2:9">
      <c r="B33" s="137" t="s">
        <v>128</v>
      </c>
      <c r="C33" s="118"/>
      <c r="D33" s="129">
        <v>0</v>
      </c>
      <c r="E33" s="144">
        <f t="shared" si="0"/>
        <v>0</v>
      </c>
      <c r="F33" s="129">
        <v>0</v>
      </c>
      <c r="G33" s="129">
        <v>0</v>
      </c>
      <c r="H33" s="129">
        <v>0</v>
      </c>
      <c r="I33" s="407">
        <f t="shared" si="3"/>
        <v>0</v>
      </c>
    </row>
    <row r="34" spans="2:9">
      <c r="B34" s="136" t="s">
        <v>119</v>
      </c>
      <c r="C34" s="118"/>
      <c r="D34" s="129">
        <v>0</v>
      </c>
      <c r="E34" s="144">
        <f t="shared" si="0"/>
        <v>0</v>
      </c>
      <c r="F34" s="129">
        <v>0</v>
      </c>
      <c r="G34" s="129">
        <v>0</v>
      </c>
      <c r="H34" s="129">
        <v>0</v>
      </c>
      <c r="I34" s="407">
        <f t="shared" si="3"/>
        <v>0</v>
      </c>
    </row>
    <row r="35" spans="2:9">
      <c r="B35" s="136"/>
      <c r="C35" s="124"/>
      <c r="D35" s="129"/>
      <c r="E35" s="143"/>
      <c r="F35" s="129"/>
      <c r="G35" s="129"/>
      <c r="H35" s="129"/>
      <c r="I35" s="406"/>
    </row>
    <row r="36" spans="2:9">
      <c r="B36" s="135" t="s">
        <v>122</v>
      </c>
      <c r="C36" s="125"/>
      <c r="D36" s="127">
        <f>D12+D24</f>
        <v>1472210370</v>
      </c>
      <c r="E36" s="143">
        <f>F36-D36</f>
        <v>0</v>
      </c>
      <c r="F36" s="127">
        <f>F12+F24</f>
        <v>1472210370</v>
      </c>
      <c r="G36" s="127">
        <f>G12+G24</f>
        <v>301909921.91000009</v>
      </c>
      <c r="H36" s="127">
        <f>H12+H24</f>
        <v>301909921.91000009</v>
      </c>
      <c r="I36" s="406">
        <f>F36-G36</f>
        <v>1170300448.0899999</v>
      </c>
    </row>
    <row r="37" spans="2:9">
      <c r="B37" s="139"/>
      <c r="C37" s="140"/>
      <c r="D37" s="141"/>
      <c r="E37" s="141"/>
      <c r="F37" s="141"/>
      <c r="G37" s="141"/>
      <c r="H37" s="141"/>
      <c r="I37" s="142"/>
    </row>
  </sheetData>
  <mergeCells count="13">
    <mergeCell ref="B2:I2"/>
    <mergeCell ref="B3:I3"/>
    <mergeCell ref="B4:I4"/>
    <mergeCell ref="B5:I5"/>
    <mergeCell ref="B6:I6"/>
    <mergeCell ref="B8:B10"/>
    <mergeCell ref="D8:H8"/>
    <mergeCell ref="I8:I10"/>
    <mergeCell ref="D9:D10"/>
    <mergeCell ref="E9:E10"/>
    <mergeCell ref="F9:F10"/>
    <mergeCell ref="G9:G10"/>
    <mergeCell ref="H9:H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D37:E37 D12 D14:D36" numberStoredAsText="1"/>
    <ignoredError sqref="E12:E36" numberStoredAsText="1" formula="1"/>
  </ignoredError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8"/>
  <sheetViews>
    <sheetView workbookViewId="0">
      <selection activeCell="L27" sqref="L27"/>
    </sheetView>
  </sheetViews>
  <sheetFormatPr baseColWidth="10" defaultColWidth="11.42578125" defaultRowHeight="15"/>
  <cols>
    <col min="1" max="1" width="11.42578125" style="260"/>
    <col min="2" max="2" width="8.140625" style="260" customWidth="1"/>
    <col min="3" max="4" width="4.7109375" style="264" customWidth="1"/>
    <col min="5" max="9" width="11.42578125" style="260"/>
    <col min="10" max="12" width="17.7109375" style="260" customWidth="1"/>
    <col min="13" max="13" width="17.42578125" style="260" customWidth="1"/>
    <col min="14" max="16384" width="11.42578125" style="260"/>
  </cols>
  <sheetData>
    <row r="1" spans="1:16">
      <c r="J1" s="261">
        <f t="shared" ref="J1:K1" si="0">SUBTOTAL(9,J3:J1048)</f>
        <v>2375343270</v>
      </c>
      <c r="K1" s="261">
        <f t="shared" si="0"/>
        <v>2375365375</v>
      </c>
      <c r="L1" s="261">
        <f>SUBTOTAL(9,L3:L1048)</f>
        <v>446580450.78999996</v>
      </c>
      <c r="M1" s="261">
        <f>SUBTOTAL(9,M3:M1048)</f>
        <v>368166386.10999995</v>
      </c>
    </row>
    <row r="2" spans="1:16">
      <c r="A2" s="260" t="s">
        <v>56</v>
      </c>
      <c r="B2" s="262" t="s">
        <v>578</v>
      </c>
      <c r="C2" s="263" t="s">
        <v>519</v>
      </c>
      <c r="D2" s="263" t="s">
        <v>520</v>
      </c>
      <c r="E2" s="262" t="s">
        <v>521</v>
      </c>
      <c r="F2" s="262" t="s">
        <v>522</v>
      </c>
      <c r="G2" s="262" t="s">
        <v>523</v>
      </c>
      <c r="H2" s="262" t="s">
        <v>524</v>
      </c>
      <c r="I2" s="262" t="s">
        <v>26</v>
      </c>
      <c r="J2" s="262" t="s">
        <v>103</v>
      </c>
      <c r="K2" s="262" t="s">
        <v>15</v>
      </c>
      <c r="L2" s="262" t="s">
        <v>135</v>
      </c>
      <c r="M2" s="262" t="s">
        <v>525</v>
      </c>
    </row>
    <row r="3" spans="1:16">
      <c r="A3" s="260" t="e">
        <f>SUMIFS('APP-1'!#REF!,'APP-1'!#REF!,ANALITICO!$F3)</f>
        <v>#REF!</v>
      </c>
      <c r="B3" s="282" t="str">
        <f>MID(H3,1,1)&amp;"000"</f>
        <v>1000</v>
      </c>
      <c r="C3" s="264" t="str">
        <f>MID(H3,5,1)</f>
        <v>1</v>
      </c>
      <c r="D3" s="264" t="str">
        <f>MID(H3,6,1)</f>
        <v>1</v>
      </c>
      <c r="E3" s="260" t="s">
        <v>526</v>
      </c>
      <c r="F3" s="260">
        <v>131204</v>
      </c>
      <c r="G3" s="260" t="s">
        <v>527</v>
      </c>
      <c r="H3" s="260">
        <v>11311100</v>
      </c>
      <c r="J3" s="261">
        <v>32153199</v>
      </c>
      <c r="K3" s="261">
        <v>32153199</v>
      </c>
      <c r="L3" s="261">
        <v>10013025</v>
      </c>
      <c r="M3" s="261">
        <v>10002045</v>
      </c>
      <c r="O3" s="260" t="s">
        <v>579</v>
      </c>
      <c r="P3" s="260">
        <v>131204</v>
      </c>
    </row>
    <row r="4" spans="1:16">
      <c r="A4" s="260" t="e">
        <f>SUMIFS('APP-1'!#REF!,'APP-1'!#REF!,ANALITICO!$F4)</f>
        <v>#REF!</v>
      </c>
      <c r="B4" s="282" t="str">
        <f t="shared" ref="B4:B67" si="1">MID(H4,1,1)&amp;"000"</f>
        <v>1000</v>
      </c>
      <c r="C4" s="264" t="str">
        <f t="shared" ref="C4:C67" si="2">MID(H4,5,1)</f>
        <v>1</v>
      </c>
      <c r="D4" s="264" t="str">
        <f t="shared" ref="D4:D67" si="3">MID(H4,6,1)</f>
        <v>1</v>
      </c>
      <c r="E4" s="260" t="s">
        <v>526</v>
      </c>
      <c r="F4" s="260">
        <v>131204</v>
      </c>
      <c r="G4" s="260" t="s">
        <v>527</v>
      </c>
      <c r="H4" s="260">
        <v>11321100</v>
      </c>
      <c r="J4" s="261">
        <v>12884128</v>
      </c>
      <c r="K4" s="261">
        <v>12884128</v>
      </c>
      <c r="L4" s="261">
        <v>5013919</v>
      </c>
      <c r="M4" s="261">
        <v>5005395.34</v>
      </c>
      <c r="O4" s="260" t="s">
        <v>579</v>
      </c>
      <c r="P4" s="260">
        <v>131204</v>
      </c>
    </row>
    <row r="5" spans="1:16">
      <c r="A5" s="260" t="e">
        <f>SUMIFS('APP-1'!#REF!,'APP-1'!#REF!,ANALITICO!$F5)</f>
        <v>#REF!</v>
      </c>
      <c r="B5" s="282" t="str">
        <f t="shared" si="1"/>
        <v>1000</v>
      </c>
      <c r="C5" s="264" t="str">
        <f t="shared" si="2"/>
        <v>1</v>
      </c>
      <c r="D5" s="264" t="str">
        <f t="shared" si="3"/>
        <v>1</v>
      </c>
      <c r="E5" s="260" t="s">
        <v>526</v>
      </c>
      <c r="F5" s="260">
        <v>131204</v>
      </c>
      <c r="G5" s="260" t="s">
        <v>527</v>
      </c>
      <c r="H5" s="260">
        <v>12211108</v>
      </c>
      <c r="J5" s="261">
        <v>1237738</v>
      </c>
      <c r="K5" s="261">
        <v>1237738</v>
      </c>
      <c r="L5" s="261">
        <v>314209</v>
      </c>
      <c r="M5" s="261">
        <v>314209</v>
      </c>
      <c r="O5" s="260" t="s">
        <v>579</v>
      </c>
      <c r="P5" s="260">
        <v>131204</v>
      </c>
    </row>
    <row r="6" spans="1:16">
      <c r="A6" s="260" t="e">
        <f>SUMIFS('APP-1'!#REF!,'APP-1'!#REF!,ANALITICO!$F6)</f>
        <v>#REF!</v>
      </c>
      <c r="B6" s="282" t="str">
        <f t="shared" si="1"/>
        <v>1000</v>
      </c>
      <c r="C6" s="264" t="str">
        <f t="shared" si="2"/>
        <v>1</v>
      </c>
      <c r="D6" s="264" t="str">
        <f t="shared" si="3"/>
        <v>1</v>
      </c>
      <c r="E6" s="260" t="s">
        <v>526</v>
      </c>
      <c r="F6" s="260">
        <v>131204</v>
      </c>
      <c r="G6" s="260" t="s">
        <v>527</v>
      </c>
      <c r="H6" s="260">
        <v>13111100</v>
      </c>
      <c r="J6" s="261">
        <v>458224</v>
      </c>
      <c r="K6" s="261">
        <v>458224</v>
      </c>
      <c r="L6" s="261">
        <v>116325</v>
      </c>
      <c r="M6" s="261">
        <v>116325</v>
      </c>
      <c r="O6" s="260" t="s">
        <v>579</v>
      </c>
      <c r="P6" s="260">
        <v>131204</v>
      </c>
    </row>
    <row r="7" spans="1:16">
      <c r="A7" s="260" t="e">
        <f>SUMIFS('APP-1'!#REF!,'APP-1'!#REF!,ANALITICO!$F7)</f>
        <v>#REF!</v>
      </c>
      <c r="B7" s="282" t="str">
        <f t="shared" si="1"/>
        <v>1000</v>
      </c>
      <c r="C7" s="264" t="str">
        <f t="shared" si="2"/>
        <v>1</v>
      </c>
      <c r="D7" s="264" t="str">
        <f t="shared" si="3"/>
        <v>1</v>
      </c>
      <c r="E7" s="260" t="s">
        <v>526</v>
      </c>
      <c r="F7" s="260">
        <v>131204</v>
      </c>
      <c r="G7" s="260" t="s">
        <v>527</v>
      </c>
      <c r="H7" s="260">
        <v>13211100</v>
      </c>
      <c r="J7" s="261">
        <v>1009942</v>
      </c>
      <c r="K7" s="261">
        <v>1009942</v>
      </c>
      <c r="L7" s="261">
        <v>0</v>
      </c>
      <c r="M7" s="261">
        <v>0</v>
      </c>
      <c r="O7" s="260" t="s">
        <v>579</v>
      </c>
      <c r="P7" s="260">
        <v>131204</v>
      </c>
    </row>
    <row r="8" spans="1:16">
      <c r="A8" s="260" t="e">
        <f>SUMIFS('APP-1'!#REF!,'APP-1'!#REF!,ANALITICO!$F8)</f>
        <v>#REF!</v>
      </c>
      <c r="B8" s="282" t="str">
        <f t="shared" si="1"/>
        <v>1000</v>
      </c>
      <c r="C8" s="264" t="str">
        <f t="shared" si="2"/>
        <v>1</v>
      </c>
      <c r="D8" s="264" t="str">
        <f t="shared" si="3"/>
        <v>1</v>
      </c>
      <c r="E8" s="260" t="s">
        <v>526</v>
      </c>
      <c r="F8" s="260">
        <v>131204</v>
      </c>
      <c r="G8" s="260" t="s">
        <v>527</v>
      </c>
      <c r="H8" s="260">
        <v>13221100</v>
      </c>
      <c r="J8" s="261">
        <v>54491</v>
      </c>
      <c r="K8" s="261">
        <v>54491</v>
      </c>
      <c r="L8" s="261">
        <v>16425</v>
      </c>
      <c r="M8" s="261">
        <v>14105.48</v>
      </c>
      <c r="O8" s="260" t="s">
        <v>579</v>
      </c>
      <c r="P8" s="260">
        <v>131204</v>
      </c>
    </row>
    <row r="9" spans="1:16">
      <c r="A9" s="260" t="e">
        <f>SUMIFS('APP-1'!#REF!,'APP-1'!#REF!,ANALITICO!$F9)</f>
        <v>#REF!</v>
      </c>
      <c r="B9" s="282" t="str">
        <f t="shared" si="1"/>
        <v>1000</v>
      </c>
      <c r="C9" s="264" t="str">
        <f t="shared" si="2"/>
        <v>1</v>
      </c>
      <c r="D9" s="264" t="str">
        <f t="shared" si="3"/>
        <v>1</v>
      </c>
      <c r="E9" s="260" t="s">
        <v>526</v>
      </c>
      <c r="F9" s="260">
        <v>131204</v>
      </c>
      <c r="G9" s="260" t="s">
        <v>527</v>
      </c>
      <c r="H9" s="260">
        <v>13231100</v>
      </c>
      <c r="J9" s="261">
        <v>1170933</v>
      </c>
      <c r="K9" s="261">
        <v>1170933</v>
      </c>
      <c r="L9" s="261">
        <v>0</v>
      </c>
      <c r="M9" s="261">
        <v>0</v>
      </c>
      <c r="O9" s="260" t="s">
        <v>579</v>
      </c>
      <c r="P9" s="260">
        <v>131204</v>
      </c>
    </row>
    <row r="10" spans="1:16">
      <c r="A10" s="260" t="e">
        <f>SUMIFS('APP-1'!#REF!,'APP-1'!#REF!,ANALITICO!$F10)</f>
        <v>#REF!</v>
      </c>
      <c r="B10" s="282" t="str">
        <f t="shared" si="1"/>
        <v>1000</v>
      </c>
      <c r="C10" s="264" t="str">
        <f t="shared" si="2"/>
        <v>1</v>
      </c>
      <c r="D10" s="264" t="str">
        <f t="shared" si="3"/>
        <v>1</v>
      </c>
      <c r="E10" s="260" t="s">
        <v>526</v>
      </c>
      <c r="F10" s="260">
        <v>131204</v>
      </c>
      <c r="G10" s="260" t="s">
        <v>527</v>
      </c>
      <c r="H10" s="260">
        <v>13231108</v>
      </c>
      <c r="J10" s="261">
        <v>540750</v>
      </c>
      <c r="K10" s="261">
        <v>540750</v>
      </c>
      <c r="L10" s="261">
        <v>0</v>
      </c>
      <c r="M10" s="261">
        <v>0</v>
      </c>
      <c r="O10" s="260" t="s">
        <v>579</v>
      </c>
      <c r="P10" s="260">
        <v>131204</v>
      </c>
    </row>
    <row r="11" spans="1:16">
      <c r="A11" s="260" t="e">
        <f>SUMIFS('APP-1'!#REF!,'APP-1'!#REF!,ANALITICO!$F11)</f>
        <v>#REF!</v>
      </c>
      <c r="B11" s="282" t="str">
        <f t="shared" si="1"/>
        <v>1000</v>
      </c>
      <c r="C11" s="264" t="str">
        <f t="shared" si="2"/>
        <v>1</v>
      </c>
      <c r="D11" s="264" t="str">
        <f t="shared" si="3"/>
        <v>1</v>
      </c>
      <c r="E11" s="260" t="s">
        <v>526</v>
      </c>
      <c r="F11" s="260">
        <v>131204</v>
      </c>
      <c r="G11" s="260" t="s">
        <v>527</v>
      </c>
      <c r="H11" s="260">
        <v>13311100</v>
      </c>
      <c r="J11" s="261">
        <v>9830128</v>
      </c>
      <c r="K11" s="261">
        <v>9830128</v>
      </c>
      <c r="L11" s="261">
        <v>2196386</v>
      </c>
      <c r="M11" s="261">
        <v>2196386</v>
      </c>
      <c r="O11" s="260" t="s">
        <v>579</v>
      </c>
      <c r="P11" s="260">
        <v>131204</v>
      </c>
    </row>
    <row r="12" spans="1:16">
      <c r="A12" s="260" t="e">
        <f>SUMIFS('APP-1'!#REF!,'APP-1'!#REF!,ANALITICO!$F12)</f>
        <v>#REF!</v>
      </c>
      <c r="B12" s="282" t="str">
        <f t="shared" si="1"/>
        <v>1000</v>
      </c>
      <c r="C12" s="264" t="str">
        <f t="shared" si="2"/>
        <v>1</v>
      </c>
      <c r="D12" s="264" t="str">
        <f t="shared" si="3"/>
        <v>1</v>
      </c>
      <c r="E12" s="260" t="s">
        <v>526</v>
      </c>
      <c r="F12" s="260">
        <v>131204</v>
      </c>
      <c r="G12" s="260" t="s">
        <v>527</v>
      </c>
      <c r="H12" s="260">
        <v>13321100</v>
      </c>
      <c r="J12" s="261">
        <v>3076148</v>
      </c>
      <c r="K12" s="261">
        <v>3076148</v>
      </c>
      <c r="L12" s="261">
        <v>938433</v>
      </c>
      <c r="M12" s="261">
        <v>938200.07</v>
      </c>
      <c r="O12" s="260" t="s">
        <v>579</v>
      </c>
      <c r="P12" s="260">
        <v>131204</v>
      </c>
    </row>
    <row r="13" spans="1:16">
      <c r="A13" s="260" t="e">
        <f>SUMIFS('APP-1'!#REF!,'APP-1'!#REF!,ANALITICO!$F13)</f>
        <v>#REF!</v>
      </c>
      <c r="B13" s="282" t="str">
        <f t="shared" si="1"/>
        <v>1000</v>
      </c>
      <c r="C13" s="264" t="str">
        <f t="shared" si="2"/>
        <v>1</v>
      </c>
      <c r="D13" s="264" t="str">
        <f t="shared" si="3"/>
        <v>1</v>
      </c>
      <c r="E13" s="260" t="s">
        <v>526</v>
      </c>
      <c r="F13" s="260">
        <v>131204</v>
      </c>
      <c r="G13" s="260" t="s">
        <v>527</v>
      </c>
      <c r="H13" s="260">
        <v>13431100</v>
      </c>
      <c r="J13" s="261">
        <v>1580218</v>
      </c>
      <c r="K13" s="261">
        <v>1580218</v>
      </c>
      <c r="L13" s="261">
        <v>405365.2</v>
      </c>
      <c r="M13" s="261">
        <v>405365.2</v>
      </c>
      <c r="O13" s="260" t="s">
        <v>579</v>
      </c>
      <c r="P13" s="260">
        <v>131204</v>
      </c>
    </row>
    <row r="14" spans="1:16">
      <c r="A14" s="260" t="e">
        <f>SUMIFS('APP-1'!#REF!,'APP-1'!#REF!,ANALITICO!$F14)</f>
        <v>#REF!</v>
      </c>
      <c r="B14" s="282" t="str">
        <f t="shared" si="1"/>
        <v>1000</v>
      </c>
      <c r="C14" s="264" t="str">
        <f t="shared" si="2"/>
        <v>1</v>
      </c>
      <c r="D14" s="264" t="str">
        <f t="shared" si="3"/>
        <v>2</v>
      </c>
      <c r="E14" s="260" t="s">
        <v>526</v>
      </c>
      <c r="F14" s="260">
        <v>131204</v>
      </c>
      <c r="G14" s="260" t="s">
        <v>527</v>
      </c>
      <c r="H14" s="260">
        <v>14111201</v>
      </c>
      <c r="J14" s="261">
        <v>2538906</v>
      </c>
      <c r="K14" s="261">
        <v>2538906</v>
      </c>
      <c r="L14" s="261">
        <v>505212.65</v>
      </c>
      <c r="M14" s="261">
        <v>505212.65</v>
      </c>
      <c r="O14" s="260" t="s">
        <v>579</v>
      </c>
      <c r="P14" s="260">
        <v>131204</v>
      </c>
    </row>
    <row r="15" spans="1:16">
      <c r="A15" s="260" t="e">
        <f>SUMIFS('APP-1'!#REF!,'APP-1'!#REF!,ANALITICO!$F15)</f>
        <v>#REF!</v>
      </c>
      <c r="B15" s="282" t="str">
        <f t="shared" si="1"/>
        <v>1000</v>
      </c>
      <c r="C15" s="264" t="str">
        <f t="shared" si="2"/>
        <v>1</v>
      </c>
      <c r="D15" s="264" t="str">
        <f t="shared" si="3"/>
        <v>2</v>
      </c>
      <c r="E15" s="260" t="s">
        <v>526</v>
      </c>
      <c r="F15" s="260">
        <v>131204</v>
      </c>
      <c r="G15" s="260" t="s">
        <v>527</v>
      </c>
      <c r="H15" s="260">
        <v>14111203</v>
      </c>
      <c r="J15" s="261">
        <v>2134609</v>
      </c>
      <c r="K15" s="261">
        <v>2134609</v>
      </c>
      <c r="L15" s="261">
        <v>431419.47</v>
      </c>
      <c r="M15" s="261">
        <v>431419.47</v>
      </c>
      <c r="O15" s="260" t="s">
        <v>579</v>
      </c>
      <c r="P15" s="260">
        <v>131204</v>
      </c>
    </row>
    <row r="16" spans="1:16">
      <c r="A16" s="260" t="e">
        <f>SUMIFS('APP-1'!#REF!,'APP-1'!#REF!,ANALITICO!$F16)</f>
        <v>#REF!</v>
      </c>
      <c r="B16" s="282" t="str">
        <f t="shared" si="1"/>
        <v>1000</v>
      </c>
      <c r="C16" s="264" t="str">
        <f t="shared" si="2"/>
        <v>1</v>
      </c>
      <c r="D16" s="264" t="str">
        <f t="shared" si="3"/>
        <v>2</v>
      </c>
      <c r="E16" s="260" t="s">
        <v>526</v>
      </c>
      <c r="F16" s="260">
        <v>131204</v>
      </c>
      <c r="G16" s="260" t="s">
        <v>527</v>
      </c>
      <c r="H16" s="260">
        <v>14111208</v>
      </c>
      <c r="J16" s="261">
        <v>490325</v>
      </c>
      <c r="K16" s="261">
        <v>490325</v>
      </c>
      <c r="L16" s="261">
        <v>95431.25</v>
      </c>
      <c r="M16" s="261">
        <v>95431.25</v>
      </c>
      <c r="O16" s="260" t="s">
        <v>579</v>
      </c>
      <c r="P16" s="260">
        <v>131204</v>
      </c>
    </row>
    <row r="17" spans="1:16">
      <c r="A17" s="260" t="e">
        <f>SUMIFS('APP-1'!#REF!,'APP-1'!#REF!,ANALITICO!$F17)</f>
        <v>#REF!</v>
      </c>
      <c r="B17" s="282" t="str">
        <f t="shared" si="1"/>
        <v>1000</v>
      </c>
      <c r="C17" s="264" t="str">
        <f t="shared" si="2"/>
        <v>1</v>
      </c>
      <c r="D17" s="264" t="str">
        <f t="shared" si="3"/>
        <v>2</v>
      </c>
      <c r="E17" s="260" t="s">
        <v>526</v>
      </c>
      <c r="F17" s="260">
        <v>131204</v>
      </c>
      <c r="G17" s="260" t="s">
        <v>527</v>
      </c>
      <c r="H17" s="260">
        <v>14211201</v>
      </c>
      <c r="J17" s="261">
        <v>800141</v>
      </c>
      <c r="K17" s="261">
        <v>800141</v>
      </c>
      <c r="L17" s="261">
        <v>141907.84</v>
      </c>
      <c r="M17" s="261">
        <v>141907.84</v>
      </c>
      <c r="O17" s="260" t="s">
        <v>579</v>
      </c>
      <c r="P17" s="260">
        <v>131204</v>
      </c>
    </row>
    <row r="18" spans="1:16">
      <c r="A18" s="260" t="e">
        <f>SUMIFS('APP-1'!#REF!,'APP-1'!#REF!,ANALITICO!$F18)</f>
        <v>#REF!</v>
      </c>
      <c r="B18" s="282" t="str">
        <f t="shared" si="1"/>
        <v>1000</v>
      </c>
      <c r="C18" s="264" t="str">
        <f t="shared" si="2"/>
        <v>1</v>
      </c>
      <c r="D18" s="264" t="str">
        <f t="shared" si="3"/>
        <v>2</v>
      </c>
      <c r="E18" s="260" t="s">
        <v>526</v>
      </c>
      <c r="F18" s="260">
        <v>131204</v>
      </c>
      <c r="G18" s="260" t="s">
        <v>527</v>
      </c>
      <c r="H18" s="260">
        <v>14211203</v>
      </c>
      <c r="J18" s="261">
        <v>2040488</v>
      </c>
      <c r="K18" s="261">
        <v>2040488</v>
      </c>
      <c r="L18" s="261">
        <v>389536.02</v>
      </c>
      <c r="M18" s="261">
        <v>389536.02</v>
      </c>
      <c r="O18" s="260" t="s">
        <v>579</v>
      </c>
      <c r="P18" s="260">
        <v>131204</v>
      </c>
    </row>
    <row r="19" spans="1:16">
      <c r="A19" s="260" t="e">
        <f>SUMIFS('APP-1'!#REF!,'APP-1'!#REF!,ANALITICO!$F19)</f>
        <v>#REF!</v>
      </c>
      <c r="B19" s="282" t="str">
        <f t="shared" si="1"/>
        <v>1000</v>
      </c>
      <c r="C19" s="264" t="str">
        <f t="shared" si="2"/>
        <v>1</v>
      </c>
      <c r="D19" s="264" t="str">
        <f t="shared" si="3"/>
        <v>2</v>
      </c>
      <c r="E19" s="260" t="s">
        <v>526</v>
      </c>
      <c r="F19" s="260">
        <v>131204</v>
      </c>
      <c r="G19" s="260" t="s">
        <v>527</v>
      </c>
      <c r="H19" s="260">
        <v>14311200</v>
      </c>
      <c r="J19" s="261">
        <v>1488352</v>
      </c>
      <c r="K19" s="261">
        <v>1488352</v>
      </c>
      <c r="L19" s="261">
        <v>325180.79999999999</v>
      </c>
      <c r="M19" s="261">
        <v>325180.79999999999</v>
      </c>
      <c r="O19" s="260" t="s">
        <v>579</v>
      </c>
      <c r="P19" s="260">
        <v>131204</v>
      </c>
    </row>
    <row r="20" spans="1:16">
      <c r="A20" s="260" t="e">
        <f>SUMIFS('APP-1'!#REF!,'APP-1'!#REF!,ANALITICO!$F20)</f>
        <v>#REF!</v>
      </c>
      <c r="B20" s="282" t="str">
        <f t="shared" si="1"/>
        <v>1000</v>
      </c>
      <c r="C20" s="264" t="str">
        <f t="shared" si="2"/>
        <v>1</v>
      </c>
      <c r="D20" s="264" t="str">
        <f t="shared" si="3"/>
        <v>2</v>
      </c>
      <c r="E20" s="260" t="s">
        <v>526</v>
      </c>
      <c r="F20" s="260">
        <v>131204</v>
      </c>
      <c r="G20" s="260" t="s">
        <v>527</v>
      </c>
      <c r="H20" s="260">
        <v>14411200</v>
      </c>
      <c r="J20" s="261">
        <v>1668427</v>
      </c>
      <c r="K20" s="261">
        <v>1668427</v>
      </c>
      <c r="L20" s="261">
        <v>274196.83</v>
      </c>
      <c r="M20" s="261">
        <v>274196.83</v>
      </c>
      <c r="O20" s="260" t="s">
        <v>579</v>
      </c>
      <c r="P20" s="260">
        <v>131204</v>
      </c>
    </row>
    <row r="21" spans="1:16">
      <c r="A21" s="260" t="e">
        <f>SUMIFS('APP-1'!#REF!,'APP-1'!#REF!,ANALITICO!$F21)</f>
        <v>#REF!</v>
      </c>
      <c r="B21" s="282" t="str">
        <f t="shared" si="1"/>
        <v>1000</v>
      </c>
      <c r="C21" s="264" t="str">
        <f t="shared" si="2"/>
        <v>1</v>
      </c>
      <c r="D21" s="264" t="str">
        <f t="shared" si="3"/>
        <v>2</v>
      </c>
      <c r="E21" s="260" t="s">
        <v>526</v>
      </c>
      <c r="F21" s="260">
        <v>131204</v>
      </c>
      <c r="G21" s="260" t="s">
        <v>527</v>
      </c>
      <c r="H21" s="260">
        <v>14431200</v>
      </c>
      <c r="J21" s="261">
        <v>1128437</v>
      </c>
      <c r="K21" s="261">
        <v>1128437</v>
      </c>
      <c r="L21" s="261">
        <v>171817.36</v>
      </c>
      <c r="M21" s="261">
        <v>171817.36</v>
      </c>
      <c r="O21" s="260" t="s">
        <v>579</v>
      </c>
      <c r="P21" s="260">
        <v>131204</v>
      </c>
    </row>
    <row r="22" spans="1:16">
      <c r="A22" s="260" t="e">
        <f>SUMIFS('APP-1'!#REF!,'APP-1'!#REF!,ANALITICO!$F22)</f>
        <v>#REF!</v>
      </c>
      <c r="B22" s="282" t="str">
        <f t="shared" si="1"/>
        <v>1000</v>
      </c>
      <c r="C22" s="264" t="str">
        <f t="shared" si="2"/>
        <v>1</v>
      </c>
      <c r="D22" s="264" t="str">
        <f t="shared" si="3"/>
        <v>2</v>
      </c>
      <c r="E22" s="260" t="s">
        <v>526</v>
      </c>
      <c r="F22" s="260">
        <v>131204</v>
      </c>
      <c r="G22" s="260" t="s">
        <v>527</v>
      </c>
      <c r="H22" s="260">
        <v>15111200</v>
      </c>
      <c r="J22" s="261">
        <v>956906</v>
      </c>
      <c r="K22" s="261">
        <v>956906</v>
      </c>
      <c r="L22" s="261">
        <v>185762.69</v>
      </c>
      <c r="M22" s="261">
        <v>185762.69</v>
      </c>
      <c r="O22" s="260" t="s">
        <v>579</v>
      </c>
      <c r="P22" s="260">
        <v>131204</v>
      </c>
    </row>
    <row r="23" spans="1:16">
      <c r="A23" s="260" t="e">
        <f>SUMIFS('APP-1'!#REF!,'APP-1'!#REF!,ANALITICO!$F23)</f>
        <v>#REF!</v>
      </c>
      <c r="B23" s="282" t="str">
        <f t="shared" si="1"/>
        <v>1000</v>
      </c>
      <c r="C23" s="264" t="str">
        <f t="shared" si="2"/>
        <v>1</v>
      </c>
      <c r="D23" s="264" t="str">
        <f t="shared" si="3"/>
        <v>1</v>
      </c>
      <c r="E23" s="260" t="s">
        <v>526</v>
      </c>
      <c r="F23" s="260">
        <v>131204</v>
      </c>
      <c r="G23" s="260" t="s">
        <v>527</v>
      </c>
      <c r="H23" s="260">
        <v>15411100</v>
      </c>
      <c r="J23" s="261">
        <v>1863348</v>
      </c>
      <c r="K23" s="261">
        <v>1863348</v>
      </c>
      <c r="L23" s="261">
        <v>661345</v>
      </c>
      <c r="M23" s="261">
        <v>661345</v>
      </c>
      <c r="O23" s="260" t="s">
        <v>579</v>
      </c>
      <c r="P23" s="260">
        <v>131204</v>
      </c>
    </row>
    <row r="24" spans="1:16">
      <c r="A24" s="260" t="e">
        <f>SUMIFS('APP-1'!#REF!,'APP-1'!#REF!,ANALITICO!$F24)</f>
        <v>#REF!</v>
      </c>
      <c r="B24" s="282" t="str">
        <f t="shared" si="1"/>
        <v>1000</v>
      </c>
      <c r="C24" s="264" t="str">
        <f t="shared" si="2"/>
        <v>1</v>
      </c>
      <c r="D24" s="264" t="str">
        <f t="shared" si="3"/>
        <v>2</v>
      </c>
      <c r="E24" s="260" t="s">
        <v>526</v>
      </c>
      <c r="F24" s="260">
        <v>131204</v>
      </c>
      <c r="G24" s="260" t="s">
        <v>527</v>
      </c>
      <c r="H24" s="260">
        <v>15411208</v>
      </c>
      <c r="J24" s="261">
        <v>2703750</v>
      </c>
      <c r="K24" s="261">
        <v>2703750</v>
      </c>
      <c r="L24" s="261">
        <v>0</v>
      </c>
      <c r="M24" s="261">
        <v>0</v>
      </c>
      <c r="O24" s="260" t="s">
        <v>579</v>
      </c>
      <c r="P24" s="260">
        <v>131204</v>
      </c>
    </row>
    <row r="25" spans="1:16">
      <c r="A25" s="260" t="e">
        <f>SUMIFS('APP-1'!#REF!,'APP-1'!#REF!,ANALITICO!$F25)</f>
        <v>#REF!</v>
      </c>
      <c r="B25" s="282" t="str">
        <f t="shared" si="1"/>
        <v>1000</v>
      </c>
      <c r="C25" s="264" t="str">
        <f t="shared" si="2"/>
        <v>1</v>
      </c>
      <c r="D25" s="264" t="str">
        <f t="shared" si="3"/>
        <v>2</v>
      </c>
      <c r="E25" s="260" t="s">
        <v>526</v>
      </c>
      <c r="F25" s="260">
        <v>131204</v>
      </c>
      <c r="G25" s="260" t="s">
        <v>527</v>
      </c>
      <c r="H25" s="260">
        <v>15411218</v>
      </c>
      <c r="J25" s="261">
        <v>2244500</v>
      </c>
      <c r="K25" s="261">
        <v>2244500</v>
      </c>
      <c r="L25" s="261">
        <v>0</v>
      </c>
      <c r="M25" s="261">
        <v>0</v>
      </c>
      <c r="O25" s="260" t="s">
        <v>579</v>
      </c>
      <c r="P25" s="260">
        <v>131204</v>
      </c>
    </row>
    <row r="26" spans="1:16">
      <c r="A26" s="260" t="e">
        <f>SUMIFS('APP-1'!#REF!,'APP-1'!#REF!,ANALITICO!$F26)</f>
        <v>#REF!</v>
      </c>
      <c r="B26" s="282" t="str">
        <f t="shared" si="1"/>
        <v>1000</v>
      </c>
      <c r="C26" s="264" t="str">
        <f t="shared" si="2"/>
        <v>1</v>
      </c>
      <c r="D26" s="264" t="str">
        <f t="shared" si="3"/>
        <v>1</v>
      </c>
      <c r="E26" s="260" t="s">
        <v>526</v>
      </c>
      <c r="F26" s="260">
        <v>131204</v>
      </c>
      <c r="G26" s="260" t="s">
        <v>527</v>
      </c>
      <c r="H26" s="260">
        <v>15421100</v>
      </c>
      <c r="J26" s="261">
        <v>22880</v>
      </c>
      <c r="K26" s="261">
        <v>22880</v>
      </c>
      <c r="L26" s="261">
        <v>7806</v>
      </c>
      <c r="M26" s="261">
        <v>7806</v>
      </c>
      <c r="O26" s="260" t="s">
        <v>579</v>
      </c>
      <c r="P26" s="260">
        <v>131204</v>
      </c>
    </row>
    <row r="27" spans="1:16">
      <c r="A27" s="260" t="e">
        <f>SUMIFS('APP-1'!#REF!,'APP-1'!#REF!,ANALITICO!$F27)</f>
        <v>#REF!</v>
      </c>
      <c r="B27" s="282" t="str">
        <f t="shared" si="1"/>
        <v>1000</v>
      </c>
      <c r="C27" s="264" t="str">
        <f t="shared" si="2"/>
        <v>1</v>
      </c>
      <c r="D27" s="264" t="str">
        <f t="shared" si="3"/>
        <v>1</v>
      </c>
      <c r="E27" s="260" t="s">
        <v>526</v>
      </c>
      <c r="F27" s="260">
        <v>131204</v>
      </c>
      <c r="G27" s="260" t="s">
        <v>527</v>
      </c>
      <c r="H27" s="260">
        <v>15441100</v>
      </c>
      <c r="J27" s="261">
        <v>1436502</v>
      </c>
      <c r="K27" s="261">
        <v>1436502</v>
      </c>
      <c r="L27" s="261">
        <v>401610</v>
      </c>
      <c r="M27" s="261">
        <v>401610</v>
      </c>
      <c r="O27" s="260" t="s">
        <v>579</v>
      </c>
      <c r="P27" s="260">
        <v>131204</v>
      </c>
    </row>
    <row r="28" spans="1:16">
      <c r="A28" s="260" t="e">
        <f>SUMIFS('APP-1'!#REF!,'APP-1'!#REF!,ANALITICO!$F28)</f>
        <v>#REF!</v>
      </c>
      <c r="B28" s="282" t="str">
        <f t="shared" si="1"/>
        <v>1000</v>
      </c>
      <c r="C28" s="264" t="str">
        <f t="shared" si="2"/>
        <v>1</v>
      </c>
      <c r="D28" s="264" t="str">
        <f t="shared" si="3"/>
        <v>1</v>
      </c>
      <c r="E28" s="260" t="s">
        <v>526</v>
      </c>
      <c r="F28" s="260">
        <v>131204</v>
      </c>
      <c r="G28" s="260" t="s">
        <v>527</v>
      </c>
      <c r="H28" s="260">
        <v>15451100</v>
      </c>
      <c r="J28" s="261">
        <v>45630</v>
      </c>
      <c r="K28" s="261">
        <v>45630</v>
      </c>
      <c r="L28" s="261">
        <v>11409</v>
      </c>
      <c r="M28" s="261">
        <v>11409</v>
      </c>
      <c r="O28" s="260" t="s">
        <v>579</v>
      </c>
      <c r="P28" s="260">
        <v>131204</v>
      </c>
    </row>
    <row r="29" spans="1:16">
      <c r="A29" s="260" t="e">
        <f>SUMIFS('APP-1'!#REF!,'APP-1'!#REF!,ANALITICO!$F29)</f>
        <v>#REF!</v>
      </c>
      <c r="B29" s="282" t="str">
        <f t="shared" si="1"/>
        <v>1000</v>
      </c>
      <c r="C29" s="264" t="str">
        <f t="shared" si="2"/>
        <v>1</v>
      </c>
      <c r="D29" s="264" t="str">
        <f t="shared" si="3"/>
        <v>1</v>
      </c>
      <c r="E29" s="260" t="s">
        <v>526</v>
      </c>
      <c r="F29" s="260">
        <v>131204</v>
      </c>
      <c r="G29" s="260" t="s">
        <v>527</v>
      </c>
      <c r="H29" s="260">
        <v>15451109</v>
      </c>
      <c r="J29" s="261">
        <v>201881</v>
      </c>
      <c r="K29" s="261">
        <v>201881</v>
      </c>
      <c r="L29" s="261">
        <v>50469</v>
      </c>
      <c r="M29" s="261">
        <v>50469</v>
      </c>
      <c r="O29" s="260" t="s">
        <v>579</v>
      </c>
      <c r="P29" s="260">
        <v>131204</v>
      </c>
    </row>
    <row r="30" spans="1:16">
      <c r="A30" s="260" t="e">
        <f>SUMIFS('APP-1'!#REF!,'APP-1'!#REF!,ANALITICO!$F30)</f>
        <v>#REF!</v>
      </c>
      <c r="B30" s="282" t="str">
        <f t="shared" si="1"/>
        <v>1000</v>
      </c>
      <c r="C30" s="264" t="str">
        <f t="shared" si="2"/>
        <v>1</v>
      </c>
      <c r="D30" s="264" t="str">
        <f t="shared" si="3"/>
        <v>1</v>
      </c>
      <c r="E30" s="260" t="s">
        <v>526</v>
      </c>
      <c r="F30" s="260">
        <v>131204</v>
      </c>
      <c r="G30" s="260" t="s">
        <v>527</v>
      </c>
      <c r="H30" s="260">
        <v>15451110</v>
      </c>
      <c r="J30" s="261">
        <v>54613</v>
      </c>
      <c r="K30" s="261">
        <v>54613</v>
      </c>
      <c r="L30" s="261">
        <v>13653</v>
      </c>
      <c r="M30" s="261">
        <v>13653</v>
      </c>
      <c r="O30" s="260" t="s">
        <v>579</v>
      </c>
      <c r="P30" s="260">
        <v>131204</v>
      </c>
    </row>
    <row r="31" spans="1:16">
      <c r="A31" s="260" t="e">
        <f>SUMIFS('APP-1'!#REF!,'APP-1'!#REF!,ANALITICO!$F31)</f>
        <v>#REF!</v>
      </c>
      <c r="B31" s="282" t="str">
        <f t="shared" si="1"/>
        <v>1000</v>
      </c>
      <c r="C31" s="264" t="str">
        <f t="shared" si="2"/>
        <v>1</v>
      </c>
      <c r="D31" s="264" t="str">
        <f t="shared" si="3"/>
        <v>1</v>
      </c>
      <c r="E31" s="260" t="s">
        <v>526</v>
      </c>
      <c r="F31" s="260">
        <v>131204</v>
      </c>
      <c r="G31" s="260" t="s">
        <v>527</v>
      </c>
      <c r="H31" s="260">
        <v>15461100</v>
      </c>
      <c r="J31" s="261">
        <v>135449</v>
      </c>
      <c r="K31" s="261">
        <v>135449</v>
      </c>
      <c r="L31" s="261">
        <v>35169</v>
      </c>
      <c r="M31" s="261">
        <v>35169</v>
      </c>
      <c r="O31" s="260" t="s">
        <v>579</v>
      </c>
      <c r="P31" s="260">
        <v>131204</v>
      </c>
    </row>
    <row r="32" spans="1:16">
      <c r="A32" s="260" t="e">
        <f>SUMIFS('APP-1'!#REF!,'APP-1'!#REF!,ANALITICO!$F32)</f>
        <v>#REF!</v>
      </c>
      <c r="B32" s="282" t="str">
        <f t="shared" si="1"/>
        <v>1000</v>
      </c>
      <c r="C32" s="264" t="str">
        <f t="shared" si="2"/>
        <v>1</v>
      </c>
      <c r="D32" s="264" t="str">
        <f t="shared" si="3"/>
        <v>1</v>
      </c>
      <c r="E32" s="260" t="s">
        <v>526</v>
      </c>
      <c r="F32" s="260">
        <v>131204</v>
      </c>
      <c r="G32" s="260" t="s">
        <v>527</v>
      </c>
      <c r="H32" s="260">
        <v>15461151</v>
      </c>
      <c r="J32" s="261">
        <v>1555871</v>
      </c>
      <c r="K32" s="261">
        <v>1555871</v>
      </c>
      <c r="L32" s="261">
        <v>401595</v>
      </c>
      <c r="M32" s="261">
        <v>397995</v>
      </c>
      <c r="O32" s="260" t="s">
        <v>579</v>
      </c>
      <c r="P32" s="260">
        <v>131204</v>
      </c>
    </row>
    <row r="33" spans="1:16">
      <c r="A33" s="260" t="e">
        <f>SUMIFS('APP-1'!#REF!,'APP-1'!#REF!,ANALITICO!$F33)</f>
        <v>#REF!</v>
      </c>
      <c r="B33" s="282" t="str">
        <f t="shared" si="1"/>
        <v>1000</v>
      </c>
      <c r="C33" s="264" t="str">
        <f t="shared" si="2"/>
        <v>1</v>
      </c>
      <c r="D33" s="264" t="str">
        <f t="shared" si="3"/>
        <v>1</v>
      </c>
      <c r="E33" s="260" t="s">
        <v>526</v>
      </c>
      <c r="F33" s="260">
        <v>131204</v>
      </c>
      <c r="G33" s="260" t="s">
        <v>527</v>
      </c>
      <c r="H33" s="260">
        <v>15471100</v>
      </c>
      <c r="J33" s="261">
        <v>15304</v>
      </c>
      <c r="K33" s="261">
        <v>15304</v>
      </c>
      <c r="L33" s="261">
        <v>0</v>
      </c>
      <c r="M33" s="261">
        <v>0</v>
      </c>
      <c r="O33" s="260" t="s">
        <v>579</v>
      </c>
      <c r="P33" s="260">
        <v>131204</v>
      </c>
    </row>
    <row r="34" spans="1:16">
      <c r="A34" s="260" t="e">
        <f>SUMIFS('APP-1'!#REF!,'APP-1'!#REF!,ANALITICO!$F34)</f>
        <v>#REF!</v>
      </c>
      <c r="B34" s="282" t="str">
        <f t="shared" si="1"/>
        <v>1000</v>
      </c>
      <c r="C34" s="264" t="str">
        <f t="shared" si="2"/>
        <v>1</v>
      </c>
      <c r="D34" s="264" t="str">
        <f t="shared" si="3"/>
        <v>1</v>
      </c>
      <c r="E34" s="260" t="s">
        <v>526</v>
      </c>
      <c r="F34" s="260">
        <v>131204</v>
      </c>
      <c r="G34" s="260" t="s">
        <v>527</v>
      </c>
      <c r="H34" s="260">
        <v>15481100</v>
      </c>
      <c r="J34" s="261">
        <v>197768</v>
      </c>
      <c r="K34" s="261">
        <v>197768</v>
      </c>
      <c r="L34" s="261">
        <v>66604</v>
      </c>
      <c r="M34" s="261">
        <v>66604</v>
      </c>
      <c r="O34" s="260" t="s">
        <v>579</v>
      </c>
      <c r="P34" s="260">
        <v>131204</v>
      </c>
    </row>
    <row r="35" spans="1:16">
      <c r="A35" s="260" t="e">
        <f>SUMIFS('APP-1'!#REF!,'APP-1'!#REF!,ANALITICO!$F35)</f>
        <v>#REF!</v>
      </c>
      <c r="B35" s="282" t="str">
        <f t="shared" si="1"/>
        <v>1000</v>
      </c>
      <c r="C35" s="264" t="str">
        <f t="shared" si="2"/>
        <v>1</v>
      </c>
      <c r="D35" s="264" t="str">
        <f t="shared" si="3"/>
        <v>1</v>
      </c>
      <c r="E35" s="260" t="s">
        <v>526</v>
      </c>
      <c r="F35" s="260">
        <v>131204</v>
      </c>
      <c r="G35" s="260" t="s">
        <v>527</v>
      </c>
      <c r="H35" s="260">
        <v>15511100</v>
      </c>
      <c r="J35" s="261">
        <v>81481</v>
      </c>
      <c r="K35" s="261">
        <v>81481</v>
      </c>
      <c r="L35" s="261">
        <v>0</v>
      </c>
      <c r="M35" s="261">
        <v>0</v>
      </c>
      <c r="O35" s="260" t="s">
        <v>579</v>
      </c>
      <c r="P35" s="260">
        <v>131204</v>
      </c>
    </row>
    <row r="36" spans="1:16">
      <c r="A36" s="260" t="e">
        <f>SUMIFS('APP-1'!#REF!,'APP-1'!#REF!,ANALITICO!$F36)</f>
        <v>#REF!</v>
      </c>
      <c r="B36" s="282" t="str">
        <f t="shared" si="1"/>
        <v>1000</v>
      </c>
      <c r="C36" s="264" t="str">
        <f t="shared" si="2"/>
        <v>1</v>
      </c>
      <c r="D36" s="264" t="str">
        <f t="shared" si="3"/>
        <v>1</v>
      </c>
      <c r="E36" s="260" t="s">
        <v>526</v>
      </c>
      <c r="F36" s="260">
        <v>131204</v>
      </c>
      <c r="G36" s="260" t="s">
        <v>527</v>
      </c>
      <c r="H36" s="260">
        <v>15911100</v>
      </c>
      <c r="J36" s="261">
        <v>6218625</v>
      </c>
      <c r="K36" s="261">
        <v>6218625</v>
      </c>
      <c r="L36" s="261">
        <v>1408222.59</v>
      </c>
      <c r="M36" s="261">
        <v>1408222.59</v>
      </c>
      <c r="O36" s="260" t="s">
        <v>579</v>
      </c>
      <c r="P36" s="260">
        <v>131204</v>
      </c>
    </row>
    <row r="37" spans="1:16">
      <c r="A37" s="260" t="e">
        <f>SUMIFS('APP-1'!#REF!,'APP-1'!#REF!,ANALITICO!$F37)</f>
        <v>#REF!</v>
      </c>
      <c r="B37" s="282" t="str">
        <f t="shared" si="1"/>
        <v>1000</v>
      </c>
      <c r="C37" s="264" t="str">
        <f t="shared" si="2"/>
        <v>1</v>
      </c>
      <c r="D37" s="264" t="str">
        <f t="shared" si="3"/>
        <v>1</v>
      </c>
      <c r="E37" s="260" t="s">
        <v>526</v>
      </c>
      <c r="F37" s="260">
        <v>131204</v>
      </c>
      <c r="G37" s="260" t="s">
        <v>527</v>
      </c>
      <c r="H37" s="260">
        <v>17141100</v>
      </c>
      <c r="J37" s="261">
        <v>689700</v>
      </c>
      <c r="K37" s="261">
        <v>689700</v>
      </c>
      <c r="L37" s="261">
        <v>301170</v>
      </c>
      <c r="M37" s="261">
        <v>301170</v>
      </c>
      <c r="O37" s="260" t="s">
        <v>579</v>
      </c>
      <c r="P37" s="260">
        <v>131204</v>
      </c>
    </row>
    <row r="38" spans="1:16">
      <c r="A38" s="260" t="e">
        <f>SUMIFS('APP-1'!#REF!,'APP-1'!#REF!,ANALITICO!$F38)</f>
        <v>#REF!</v>
      </c>
      <c r="B38" s="260" t="str">
        <f t="shared" si="1"/>
        <v>2000</v>
      </c>
      <c r="C38" s="264" t="str">
        <f t="shared" si="2"/>
        <v>1</v>
      </c>
      <c r="D38" s="264" t="str">
        <f t="shared" si="3"/>
        <v>1</v>
      </c>
      <c r="E38" s="260" t="s">
        <v>526</v>
      </c>
      <c r="F38" s="260">
        <v>131204</v>
      </c>
      <c r="G38" s="260" t="s">
        <v>527</v>
      </c>
      <c r="H38" s="260">
        <v>21211100</v>
      </c>
      <c r="J38" s="261">
        <v>70818</v>
      </c>
      <c r="K38" s="261">
        <v>70818</v>
      </c>
      <c r="L38" s="261">
        <v>0</v>
      </c>
      <c r="M38" s="261">
        <v>0</v>
      </c>
      <c r="O38" s="260" t="s">
        <v>579</v>
      </c>
      <c r="P38" s="260">
        <v>131204</v>
      </c>
    </row>
    <row r="39" spans="1:16">
      <c r="A39" s="260" t="e">
        <f>SUMIFS('APP-1'!#REF!,'APP-1'!#REF!,ANALITICO!$F39)</f>
        <v>#REF!</v>
      </c>
      <c r="B39" s="260" t="str">
        <f t="shared" si="1"/>
        <v>2000</v>
      </c>
      <c r="C39" s="264" t="str">
        <f t="shared" si="2"/>
        <v>1</v>
      </c>
      <c r="D39" s="264" t="str">
        <f t="shared" si="3"/>
        <v>1</v>
      </c>
      <c r="E39" s="260" t="s">
        <v>526</v>
      </c>
      <c r="F39" s="260">
        <v>131204</v>
      </c>
      <c r="G39" s="260" t="s">
        <v>527</v>
      </c>
      <c r="H39" s="260">
        <v>22111100</v>
      </c>
      <c r="J39" s="261">
        <v>2297</v>
      </c>
      <c r="K39" s="261">
        <v>2297</v>
      </c>
      <c r="L39" s="261">
        <v>0</v>
      </c>
      <c r="M39" s="261">
        <v>0</v>
      </c>
      <c r="O39" s="260" t="s">
        <v>579</v>
      </c>
      <c r="P39" s="260">
        <v>131204</v>
      </c>
    </row>
    <row r="40" spans="1:16">
      <c r="A40" s="260" t="e">
        <f>SUMIFS('APP-1'!#REF!,'APP-1'!#REF!,ANALITICO!$F40)</f>
        <v>#REF!</v>
      </c>
      <c r="B40" s="260" t="str">
        <f t="shared" si="1"/>
        <v>3000</v>
      </c>
      <c r="C40" s="264" t="str">
        <f t="shared" si="2"/>
        <v>1</v>
      </c>
      <c r="D40" s="264" t="str">
        <f t="shared" si="3"/>
        <v>1</v>
      </c>
      <c r="E40" s="260" t="s">
        <v>526</v>
      </c>
      <c r="F40" s="260">
        <v>131204</v>
      </c>
      <c r="G40" s="260" t="s">
        <v>527</v>
      </c>
      <c r="H40" s="260">
        <v>33111100</v>
      </c>
      <c r="J40" s="261">
        <v>500000</v>
      </c>
      <c r="K40" s="261">
        <v>500000</v>
      </c>
      <c r="L40" s="261">
        <v>0</v>
      </c>
      <c r="M40" s="261">
        <v>0</v>
      </c>
      <c r="O40" s="260" t="s">
        <v>579</v>
      </c>
      <c r="P40" s="260">
        <v>131204</v>
      </c>
    </row>
    <row r="41" spans="1:16">
      <c r="A41" s="260" t="e">
        <f>SUMIFS('APP-1'!#REF!,'APP-1'!#REF!,ANALITICO!$F41)</f>
        <v>#REF!</v>
      </c>
      <c r="B41" s="260" t="str">
        <f t="shared" si="1"/>
        <v>3000</v>
      </c>
      <c r="C41" s="264" t="str">
        <f t="shared" si="2"/>
        <v>1</v>
      </c>
      <c r="D41" s="264" t="str">
        <f t="shared" si="3"/>
        <v>1</v>
      </c>
      <c r="E41" s="260" t="s">
        <v>526</v>
      </c>
      <c r="F41" s="260">
        <v>131204</v>
      </c>
      <c r="G41" s="260" t="s">
        <v>527</v>
      </c>
      <c r="H41" s="260">
        <v>33611100</v>
      </c>
      <c r="J41" s="261">
        <v>12760</v>
      </c>
      <c r="K41" s="261">
        <v>12760</v>
      </c>
      <c r="L41" s="261">
        <v>0</v>
      </c>
      <c r="M41" s="261">
        <v>0</v>
      </c>
      <c r="O41" s="260" t="s">
        <v>579</v>
      </c>
      <c r="P41" s="260">
        <v>131204</v>
      </c>
    </row>
    <row r="42" spans="1:16">
      <c r="A42" s="260" t="e">
        <f>SUMIFS('APP-1'!#REF!,'APP-1'!#REF!,ANALITICO!$F42)</f>
        <v>#REF!</v>
      </c>
      <c r="B42" s="260" t="str">
        <f t="shared" si="1"/>
        <v>3000</v>
      </c>
      <c r="C42" s="264" t="str">
        <f t="shared" si="2"/>
        <v>1</v>
      </c>
      <c r="D42" s="264" t="str">
        <f t="shared" si="3"/>
        <v>1</v>
      </c>
      <c r="E42" s="260" t="s">
        <v>526</v>
      </c>
      <c r="F42" s="260">
        <v>131204</v>
      </c>
      <c r="G42" s="260" t="s">
        <v>527</v>
      </c>
      <c r="H42" s="260">
        <v>38221100</v>
      </c>
      <c r="J42" s="261">
        <v>1200000</v>
      </c>
      <c r="K42" s="261">
        <v>1200000</v>
      </c>
      <c r="L42" s="261">
        <v>1199999.8700000001</v>
      </c>
      <c r="M42" s="261">
        <v>1199999.8700000001</v>
      </c>
      <c r="O42" s="260" t="s">
        <v>579</v>
      </c>
      <c r="P42" s="260">
        <v>131204</v>
      </c>
    </row>
    <row r="43" spans="1:16">
      <c r="A43" s="260" t="e">
        <f>SUMIFS('APP-1'!#REF!,'APP-1'!#REF!,ANALITICO!$F43)</f>
        <v>#REF!</v>
      </c>
      <c r="B43" s="282" t="str">
        <f t="shared" si="1"/>
        <v>3000</v>
      </c>
      <c r="C43" s="264" t="str">
        <f t="shared" si="2"/>
        <v>1</v>
      </c>
      <c r="D43" s="264" t="str">
        <f t="shared" si="3"/>
        <v>2</v>
      </c>
      <c r="E43" s="260" t="s">
        <v>526</v>
      </c>
      <c r="F43" s="260">
        <v>131204</v>
      </c>
      <c r="G43" s="260" t="s">
        <v>527</v>
      </c>
      <c r="H43" s="260">
        <v>39811200</v>
      </c>
      <c r="J43" s="261">
        <v>1032511</v>
      </c>
      <c r="K43" s="261">
        <v>1032511</v>
      </c>
      <c r="L43" s="261">
        <v>147099</v>
      </c>
      <c r="M43" s="261">
        <v>147099</v>
      </c>
      <c r="O43" s="260" t="s">
        <v>579</v>
      </c>
      <c r="P43" s="260">
        <v>131204</v>
      </c>
    </row>
    <row r="44" spans="1:16">
      <c r="A44" s="260" t="e">
        <f>SUMIFS('APP-1'!#REF!,'APP-1'!#REF!,ANALITICO!$F44)</f>
        <v>#REF!</v>
      </c>
      <c r="B44" s="282" t="str">
        <f t="shared" si="1"/>
        <v>3000</v>
      </c>
      <c r="C44" s="264" t="str">
        <f t="shared" si="2"/>
        <v>1</v>
      </c>
      <c r="D44" s="264" t="str">
        <f t="shared" si="3"/>
        <v>2</v>
      </c>
      <c r="E44" s="260" t="s">
        <v>526</v>
      </c>
      <c r="F44" s="260">
        <v>131204</v>
      </c>
      <c r="G44" s="260" t="s">
        <v>527</v>
      </c>
      <c r="H44" s="260">
        <v>39811208</v>
      </c>
      <c r="J44" s="261">
        <v>192550</v>
      </c>
      <c r="K44" s="261">
        <v>192550</v>
      </c>
      <c r="L44" s="261">
        <v>12284</v>
      </c>
      <c r="M44" s="261">
        <v>12284</v>
      </c>
      <c r="O44" s="260" t="s">
        <v>579</v>
      </c>
      <c r="P44" s="260">
        <v>131204</v>
      </c>
    </row>
    <row r="45" spans="1:16">
      <c r="A45" s="260" t="e">
        <f>SUMIFS('APP-1'!#REF!,'APP-1'!#REF!,ANALITICO!$F45)</f>
        <v>#REF!</v>
      </c>
      <c r="B45" s="282" t="str">
        <f t="shared" si="1"/>
        <v>3000</v>
      </c>
      <c r="C45" s="264" t="str">
        <f t="shared" si="2"/>
        <v>1</v>
      </c>
      <c r="D45" s="264" t="str">
        <f t="shared" si="3"/>
        <v>1</v>
      </c>
      <c r="E45" s="260" t="s">
        <v>526</v>
      </c>
      <c r="F45" s="260">
        <v>131204</v>
      </c>
      <c r="G45" s="260" t="s">
        <v>527</v>
      </c>
      <c r="H45" s="260">
        <v>39821100</v>
      </c>
      <c r="J45" s="261">
        <v>790927</v>
      </c>
      <c r="K45" s="261">
        <v>790927</v>
      </c>
      <c r="L45" s="261">
        <v>158738</v>
      </c>
      <c r="M45" s="261">
        <v>158738</v>
      </c>
      <c r="O45" s="260" t="s">
        <v>579</v>
      </c>
      <c r="P45" s="260">
        <v>131204</v>
      </c>
    </row>
    <row r="46" spans="1:16">
      <c r="A46" s="260" t="e">
        <f>SUMIFS('APP-1'!#REF!,'APP-1'!#REF!,ANALITICO!$F46)</f>
        <v>#REF!</v>
      </c>
      <c r="B46" s="282" t="str">
        <f t="shared" si="1"/>
        <v>3000</v>
      </c>
      <c r="C46" s="264" t="str">
        <f t="shared" si="2"/>
        <v>1</v>
      </c>
      <c r="D46" s="264" t="str">
        <f t="shared" si="3"/>
        <v>1</v>
      </c>
      <c r="E46" s="260" t="s">
        <v>526</v>
      </c>
      <c r="F46" s="260">
        <v>131204</v>
      </c>
      <c r="G46" s="260" t="s">
        <v>527</v>
      </c>
      <c r="H46" s="260">
        <v>39821108</v>
      </c>
      <c r="J46" s="261">
        <v>37038</v>
      </c>
      <c r="K46" s="261">
        <v>37038</v>
      </c>
      <c r="L46" s="261">
        <v>0</v>
      </c>
      <c r="M46" s="261">
        <v>0</v>
      </c>
      <c r="O46" s="260" t="s">
        <v>579</v>
      </c>
      <c r="P46" s="260">
        <v>131204</v>
      </c>
    </row>
    <row r="47" spans="1:16">
      <c r="A47" s="260" t="e">
        <f>SUMIFS('APP-1'!#REF!,'APP-1'!#REF!,ANALITICO!$F47)</f>
        <v>#REF!</v>
      </c>
      <c r="B47" s="282" t="str">
        <f t="shared" si="1"/>
        <v>1000</v>
      </c>
      <c r="C47" s="264" t="str">
        <f t="shared" si="2"/>
        <v>1</v>
      </c>
      <c r="D47" s="264" t="str">
        <f t="shared" si="3"/>
        <v>1</v>
      </c>
      <c r="E47" s="260" t="s">
        <v>526</v>
      </c>
      <c r="F47" s="260">
        <v>135208</v>
      </c>
      <c r="G47" s="260" t="s">
        <v>527</v>
      </c>
      <c r="H47" s="260">
        <v>11311100</v>
      </c>
      <c r="J47" s="261">
        <v>15268154</v>
      </c>
      <c r="K47" s="261">
        <v>15268154</v>
      </c>
      <c r="L47" s="261">
        <v>1342903</v>
      </c>
      <c r="M47" s="261">
        <v>1342903</v>
      </c>
      <c r="O47" s="260" t="s">
        <v>579</v>
      </c>
      <c r="P47" s="260">
        <v>135208</v>
      </c>
    </row>
    <row r="48" spans="1:16">
      <c r="A48" s="260" t="e">
        <f>SUMIFS('APP-1'!#REF!,'APP-1'!#REF!,ANALITICO!$F48)</f>
        <v>#REF!</v>
      </c>
      <c r="B48" s="282" t="str">
        <f t="shared" si="1"/>
        <v>1000</v>
      </c>
      <c r="C48" s="264" t="str">
        <f t="shared" si="2"/>
        <v>1</v>
      </c>
      <c r="D48" s="264" t="str">
        <f t="shared" si="3"/>
        <v>1</v>
      </c>
      <c r="E48" s="260" t="s">
        <v>526</v>
      </c>
      <c r="F48" s="260">
        <v>135208</v>
      </c>
      <c r="G48" s="260" t="s">
        <v>527</v>
      </c>
      <c r="H48" s="260">
        <v>11321100</v>
      </c>
      <c r="J48" s="261">
        <v>13679084</v>
      </c>
      <c r="K48" s="261">
        <v>13679084</v>
      </c>
      <c r="L48" s="261">
        <v>3585114</v>
      </c>
      <c r="M48" s="261">
        <v>3569184</v>
      </c>
      <c r="O48" s="260" t="s">
        <v>579</v>
      </c>
      <c r="P48" s="260">
        <v>135208</v>
      </c>
    </row>
    <row r="49" spans="1:16">
      <c r="A49" s="260" t="e">
        <f>SUMIFS('APP-1'!#REF!,'APP-1'!#REF!,ANALITICO!$F49)</f>
        <v>#REF!</v>
      </c>
      <c r="B49" s="282" t="str">
        <f t="shared" si="1"/>
        <v>1000</v>
      </c>
      <c r="C49" s="264" t="str">
        <f t="shared" si="2"/>
        <v>1</v>
      </c>
      <c r="D49" s="264" t="str">
        <f t="shared" si="3"/>
        <v>1</v>
      </c>
      <c r="E49" s="260" t="s">
        <v>526</v>
      </c>
      <c r="F49" s="260">
        <v>135208</v>
      </c>
      <c r="G49" s="260" t="s">
        <v>527</v>
      </c>
      <c r="H49" s="260">
        <v>12211108</v>
      </c>
      <c r="J49" s="261">
        <v>1651830</v>
      </c>
      <c r="K49" s="261">
        <v>1651830</v>
      </c>
      <c r="L49" s="261">
        <v>419329</v>
      </c>
      <c r="M49" s="261">
        <v>419329</v>
      </c>
      <c r="O49" s="260" t="s">
        <v>579</v>
      </c>
      <c r="P49" s="260">
        <v>135208</v>
      </c>
    </row>
    <row r="50" spans="1:16">
      <c r="A50" s="260" t="e">
        <f>SUMIFS('APP-1'!#REF!,'APP-1'!#REF!,ANALITICO!$F50)</f>
        <v>#REF!</v>
      </c>
      <c r="B50" s="282" t="str">
        <f t="shared" si="1"/>
        <v>1000</v>
      </c>
      <c r="C50" s="264" t="str">
        <f t="shared" si="2"/>
        <v>1</v>
      </c>
      <c r="D50" s="264" t="str">
        <f t="shared" si="3"/>
        <v>1</v>
      </c>
      <c r="E50" s="260" t="s">
        <v>526</v>
      </c>
      <c r="F50" s="260">
        <v>135208</v>
      </c>
      <c r="G50" s="260" t="s">
        <v>527</v>
      </c>
      <c r="H50" s="260">
        <v>13111100</v>
      </c>
      <c r="J50" s="261">
        <v>423703</v>
      </c>
      <c r="K50" s="261">
        <v>423703</v>
      </c>
      <c r="L50" s="261">
        <v>107562</v>
      </c>
      <c r="M50" s="261">
        <v>107562</v>
      </c>
      <c r="O50" s="260" t="s">
        <v>579</v>
      </c>
      <c r="P50" s="260">
        <v>135208</v>
      </c>
    </row>
    <row r="51" spans="1:16">
      <c r="A51" s="260" t="e">
        <f>SUMIFS('APP-1'!#REF!,'APP-1'!#REF!,ANALITICO!$F51)</f>
        <v>#REF!</v>
      </c>
      <c r="B51" s="282" t="str">
        <f t="shared" si="1"/>
        <v>1000</v>
      </c>
      <c r="C51" s="264" t="str">
        <f t="shared" si="2"/>
        <v>1</v>
      </c>
      <c r="D51" s="264" t="str">
        <f t="shared" si="3"/>
        <v>1</v>
      </c>
      <c r="E51" s="260" t="s">
        <v>526</v>
      </c>
      <c r="F51" s="260">
        <v>135208</v>
      </c>
      <c r="G51" s="260" t="s">
        <v>527</v>
      </c>
      <c r="H51" s="260">
        <v>13211100</v>
      </c>
      <c r="J51" s="261">
        <v>479173</v>
      </c>
      <c r="K51" s="261">
        <v>479173</v>
      </c>
      <c r="L51" s="261">
        <v>1463.67</v>
      </c>
      <c r="M51" s="261">
        <v>1463.67</v>
      </c>
      <c r="O51" s="260" t="s">
        <v>579</v>
      </c>
      <c r="P51" s="260">
        <v>135208</v>
      </c>
    </row>
    <row r="52" spans="1:16">
      <c r="A52" s="260" t="e">
        <f>SUMIFS('APP-1'!#REF!,'APP-1'!#REF!,ANALITICO!$F52)</f>
        <v>#REF!</v>
      </c>
      <c r="B52" s="282" t="str">
        <f t="shared" si="1"/>
        <v>1000</v>
      </c>
      <c r="C52" s="264" t="str">
        <f t="shared" si="2"/>
        <v>1</v>
      </c>
      <c r="D52" s="264" t="str">
        <f t="shared" si="3"/>
        <v>1</v>
      </c>
      <c r="E52" s="260" t="s">
        <v>526</v>
      </c>
      <c r="F52" s="260">
        <v>135208</v>
      </c>
      <c r="G52" s="260" t="s">
        <v>527</v>
      </c>
      <c r="H52" s="260">
        <v>13221100</v>
      </c>
      <c r="J52" s="261">
        <v>48147</v>
      </c>
      <c r="K52" s="261">
        <v>48147</v>
      </c>
      <c r="L52" s="261">
        <v>14513</v>
      </c>
      <c r="M52" s="261">
        <v>14513</v>
      </c>
      <c r="O52" s="260" t="s">
        <v>579</v>
      </c>
      <c r="P52" s="260">
        <v>135208</v>
      </c>
    </row>
    <row r="53" spans="1:16">
      <c r="A53" s="260" t="e">
        <f>SUMIFS('APP-1'!#REF!,'APP-1'!#REF!,ANALITICO!$F53)</f>
        <v>#REF!</v>
      </c>
      <c r="B53" s="282" t="str">
        <f t="shared" si="1"/>
        <v>1000</v>
      </c>
      <c r="C53" s="264" t="str">
        <f t="shared" si="2"/>
        <v>1</v>
      </c>
      <c r="D53" s="264" t="str">
        <f t="shared" si="3"/>
        <v>1</v>
      </c>
      <c r="E53" s="260" t="s">
        <v>526</v>
      </c>
      <c r="F53" s="260">
        <v>135208</v>
      </c>
      <c r="G53" s="260" t="s">
        <v>527</v>
      </c>
      <c r="H53" s="260">
        <v>13231100</v>
      </c>
      <c r="J53" s="261">
        <v>1160221</v>
      </c>
      <c r="K53" s="261">
        <v>1160221</v>
      </c>
      <c r="L53" s="261">
        <v>0</v>
      </c>
      <c r="M53" s="261">
        <v>0</v>
      </c>
      <c r="O53" s="260" t="s">
        <v>579</v>
      </c>
      <c r="P53" s="260">
        <v>135208</v>
      </c>
    </row>
    <row r="54" spans="1:16">
      <c r="A54" s="260" t="e">
        <f>SUMIFS('APP-1'!#REF!,'APP-1'!#REF!,ANALITICO!$F54)</f>
        <v>#REF!</v>
      </c>
      <c r="B54" s="282" t="str">
        <f t="shared" si="1"/>
        <v>1000</v>
      </c>
      <c r="C54" s="264" t="str">
        <f t="shared" si="2"/>
        <v>1</v>
      </c>
      <c r="D54" s="264" t="str">
        <f t="shared" si="3"/>
        <v>1</v>
      </c>
      <c r="E54" s="260" t="s">
        <v>526</v>
      </c>
      <c r="F54" s="260">
        <v>135208</v>
      </c>
      <c r="G54" s="260" t="s">
        <v>527</v>
      </c>
      <c r="H54" s="260">
        <v>13231108</v>
      </c>
      <c r="J54" s="261">
        <v>540750</v>
      </c>
      <c r="K54" s="261">
        <v>540750</v>
      </c>
      <c r="L54" s="261">
        <v>0</v>
      </c>
      <c r="M54" s="261">
        <v>0</v>
      </c>
      <c r="O54" s="260" t="s">
        <v>579</v>
      </c>
      <c r="P54" s="260">
        <v>135208</v>
      </c>
    </row>
    <row r="55" spans="1:16">
      <c r="A55" s="260" t="e">
        <f>SUMIFS('APP-1'!#REF!,'APP-1'!#REF!,ANALITICO!$F55)</f>
        <v>#REF!</v>
      </c>
      <c r="B55" s="282" t="str">
        <f t="shared" si="1"/>
        <v>1000</v>
      </c>
      <c r="C55" s="264" t="str">
        <f t="shared" si="2"/>
        <v>1</v>
      </c>
      <c r="D55" s="264" t="str">
        <f t="shared" si="3"/>
        <v>1</v>
      </c>
      <c r="E55" s="260" t="s">
        <v>526</v>
      </c>
      <c r="F55" s="260">
        <v>135208</v>
      </c>
      <c r="G55" s="260" t="s">
        <v>527</v>
      </c>
      <c r="H55" s="260">
        <v>13311100</v>
      </c>
      <c r="J55" s="261">
        <v>3957808</v>
      </c>
      <c r="K55" s="261">
        <v>3957808</v>
      </c>
      <c r="L55" s="261">
        <v>1078421</v>
      </c>
      <c r="M55" s="261">
        <v>1078421</v>
      </c>
      <c r="O55" s="260" t="s">
        <v>579</v>
      </c>
      <c r="P55" s="260">
        <v>135208</v>
      </c>
    </row>
    <row r="56" spans="1:16">
      <c r="A56" s="260" t="e">
        <f>SUMIFS('APP-1'!#REF!,'APP-1'!#REF!,ANALITICO!$F56)</f>
        <v>#REF!</v>
      </c>
      <c r="B56" s="282" t="str">
        <f t="shared" si="1"/>
        <v>1000</v>
      </c>
      <c r="C56" s="264" t="str">
        <f t="shared" si="2"/>
        <v>1</v>
      </c>
      <c r="D56" s="264" t="str">
        <f t="shared" si="3"/>
        <v>1</v>
      </c>
      <c r="E56" s="260" t="s">
        <v>526</v>
      </c>
      <c r="F56" s="260">
        <v>135208</v>
      </c>
      <c r="G56" s="260" t="s">
        <v>527</v>
      </c>
      <c r="H56" s="260">
        <v>13321100</v>
      </c>
      <c r="J56" s="261">
        <v>3188101</v>
      </c>
      <c r="K56" s="261">
        <v>3188101</v>
      </c>
      <c r="L56" s="261">
        <v>972585</v>
      </c>
      <c r="M56" s="261">
        <v>972585</v>
      </c>
      <c r="O56" s="260" t="s">
        <v>579</v>
      </c>
      <c r="P56" s="260">
        <v>135208</v>
      </c>
    </row>
    <row r="57" spans="1:16">
      <c r="A57" s="260" t="e">
        <f>SUMIFS('APP-1'!#REF!,'APP-1'!#REF!,ANALITICO!$F57)</f>
        <v>#REF!</v>
      </c>
      <c r="B57" s="282" t="str">
        <f t="shared" si="1"/>
        <v>1000</v>
      </c>
      <c r="C57" s="264" t="str">
        <f t="shared" si="2"/>
        <v>1</v>
      </c>
      <c r="D57" s="264" t="str">
        <f t="shared" si="3"/>
        <v>1</v>
      </c>
      <c r="E57" s="260" t="s">
        <v>526</v>
      </c>
      <c r="F57" s="260">
        <v>135208</v>
      </c>
      <c r="G57" s="260" t="s">
        <v>527</v>
      </c>
      <c r="H57" s="260">
        <v>13431100</v>
      </c>
      <c r="J57" s="261">
        <v>2541410</v>
      </c>
      <c r="K57" s="261">
        <v>2541410</v>
      </c>
      <c r="L57" s="261">
        <v>655953</v>
      </c>
      <c r="M57" s="261">
        <v>655953</v>
      </c>
      <c r="O57" s="260" t="s">
        <v>579</v>
      </c>
      <c r="P57" s="260">
        <v>135208</v>
      </c>
    </row>
    <row r="58" spans="1:16">
      <c r="A58" s="260" t="e">
        <f>SUMIFS('APP-1'!#REF!,'APP-1'!#REF!,ANALITICO!$F58)</f>
        <v>#REF!</v>
      </c>
      <c r="B58" s="282" t="str">
        <f t="shared" si="1"/>
        <v>1000</v>
      </c>
      <c r="C58" s="264" t="str">
        <f t="shared" si="2"/>
        <v>1</v>
      </c>
      <c r="D58" s="264" t="str">
        <f t="shared" si="3"/>
        <v>2</v>
      </c>
      <c r="E58" s="260" t="s">
        <v>526</v>
      </c>
      <c r="F58" s="260">
        <v>135208</v>
      </c>
      <c r="G58" s="260" t="s">
        <v>527</v>
      </c>
      <c r="H58" s="260">
        <v>14111201</v>
      </c>
      <c r="J58" s="261">
        <v>2985566</v>
      </c>
      <c r="K58" s="261">
        <v>2985566</v>
      </c>
      <c r="L58" s="261">
        <v>594091.12</v>
      </c>
      <c r="M58" s="261">
        <v>594091.12</v>
      </c>
      <c r="O58" s="260" t="s">
        <v>579</v>
      </c>
      <c r="P58" s="260">
        <v>135208</v>
      </c>
    </row>
    <row r="59" spans="1:16">
      <c r="A59" s="260" t="e">
        <f>SUMIFS('APP-1'!#REF!,'APP-1'!#REF!,ANALITICO!$F59)</f>
        <v>#REF!</v>
      </c>
      <c r="B59" s="282" t="str">
        <f t="shared" si="1"/>
        <v>1000</v>
      </c>
      <c r="C59" s="264" t="str">
        <f t="shared" si="2"/>
        <v>1</v>
      </c>
      <c r="D59" s="264" t="str">
        <f t="shared" si="3"/>
        <v>2</v>
      </c>
      <c r="E59" s="260" t="s">
        <v>526</v>
      </c>
      <c r="F59" s="260">
        <v>135208</v>
      </c>
      <c r="G59" s="260" t="s">
        <v>527</v>
      </c>
      <c r="H59" s="260">
        <v>14111203</v>
      </c>
      <c r="J59" s="261">
        <v>1766437</v>
      </c>
      <c r="K59" s="261">
        <v>1766437</v>
      </c>
      <c r="L59" s="261">
        <v>357010.05</v>
      </c>
      <c r="M59" s="261">
        <v>357010.05</v>
      </c>
      <c r="O59" s="260" t="s">
        <v>579</v>
      </c>
      <c r="P59" s="260">
        <v>135208</v>
      </c>
    </row>
    <row r="60" spans="1:16">
      <c r="A60" s="260" t="e">
        <f>SUMIFS('APP-1'!#REF!,'APP-1'!#REF!,ANALITICO!$F60)</f>
        <v>#REF!</v>
      </c>
      <c r="B60" s="282" t="str">
        <f t="shared" si="1"/>
        <v>1000</v>
      </c>
      <c r="C60" s="264" t="str">
        <f t="shared" si="2"/>
        <v>1</v>
      </c>
      <c r="D60" s="264" t="str">
        <f t="shared" si="3"/>
        <v>2</v>
      </c>
      <c r="E60" s="260" t="s">
        <v>526</v>
      </c>
      <c r="F60" s="260">
        <v>135208</v>
      </c>
      <c r="G60" s="260" t="s">
        <v>527</v>
      </c>
      <c r="H60" s="260">
        <v>14111208</v>
      </c>
      <c r="J60" s="261">
        <v>174401</v>
      </c>
      <c r="K60" s="261">
        <v>174401</v>
      </c>
      <c r="L60" s="261">
        <v>33942.81</v>
      </c>
      <c r="M60" s="261">
        <v>33942.81</v>
      </c>
      <c r="O60" s="260" t="s">
        <v>579</v>
      </c>
      <c r="P60" s="260">
        <v>135208</v>
      </c>
    </row>
    <row r="61" spans="1:16">
      <c r="A61" s="260" t="e">
        <f>SUMIFS('APP-1'!#REF!,'APP-1'!#REF!,ANALITICO!$F61)</f>
        <v>#REF!</v>
      </c>
      <c r="B61" s="282" t="str">
        <f t="shared" si="1"/>
        <v>1000</v>
      </c>
      <c r="C61" s="264" t="str">
        <f t="shared" si="2"/>
        <v>2</v>
      </c>
      <c r="D61" s="264" t="str">
        <f t="shared" si="3"/>
        <v>2</v>
      </c>
      <c r="E61" s="260" t="s">
        <v>526</v>
      </c>
      <c r="F61" s="260">
        <v>135208</v>
      </c>
      <c r="G61" s="260" t="s">
        <v>527</v>
      </c>
      <c r="H61" s="260">
        <v>14112203</v>
      </c>
      <c r="J61" s="261">
        <v>1118714</v>
      </c>
      <c r="K61" s="261">
        <v>1118714</v>
      </c>
      <c r="L61" s="261">
        <v>226101.44</v>
      </c>
      <c r="M61" s="261">
        <v>226101.44</v>
      </c>
      <c r="O61" s="260" t="s">
        <v>579</v>
      </c>
      <c r="P61" s="260">
        <v>135208</v>
      </c>
    </row>
    <row r="62" spans="1:16">
      <c r="A62" s="260" t="e">
        <f>SUMIFS('APP-1'!#REF!,'APP-1'!#REF!,ANALITICO!$F62)</f>
        <v>#REF!</v>
      </c>
      <c r="B62" s="282" t="str">
        <f t="shared" si="1"/>
        <v>1000</v>
      </c>
      <c r="C62" s="264" t="str">
        <f t="shared" si="2"/>
        <v>2</v>
      </c>
      <c r="D62" s="264" t="str">
        <f t="shared" si="3"/>
        <v>2</v>
      </c>
      <c r="E62" s="260" t="s">
        <v>526</v>
      </c>
      <c r="F62" s="260">
        <v>135208</v>
      </c>
      <c r="G62" s="260" t="s">
        <v>527</v>
      </c>
      <c r="H62" s="260">
        <v>14112208</v>
      </c>
      <c r="J62" s="261">
        <v>144735</v>
      </c>
      <c r="K62" s="261">
        <v>144735</v>
      </c>
      <c r="L62" s="261">
        <v>28169.279999999999</v>
      </c>
      <c r="M62" s="261">
        <v>28169.279999999999</v>
      </c>
      <c r="O62" s="260" t="s">
        <v>579</v>
      </c>
      <c r="P62" s="260">
        <v>135208</v>
      </c>
    </row>
    <row r="63" spans="1:16">
      <c r="A63" s="260" t="e">
        <f>SUMIFS('APP-1'!#REF!,'APP-1'!#REF!,ANALITICO!$F63)</f>
        <v>#REF!</v>
      </c>
      <c r="B63" s="282" t="str">
        <f t="shared" si="1"/>
        <v>1000</v>
      </c>
      <c r="C63" s="264" t="str">
        <f t="shared" si="2"/>
        <v>1</v>
      </c>
      <c r="D63" s="264" t="str">
        <f t="shared" si="3"/>
        <v>2</v>
      </c>
      <c r="E63" s="260" t="s">
        <v>526</v>
      </c>
      <c r="F63" s="260">
        <v>135208</v>
      </c>
      <c r="G63" s="260" t="s">
        <v>527</v>
      </c>
      <c r="H63" s="260">
        <v>14211201</v>
      </c>
      <c r="J63" s="261">
        <v>489792</v>
      </c>
      <c r="K63" s="261">
        <v>489792</v>
      </c>
      <c r="L63" s="261">
        <v>86865.81</v>
      </c>
      <c r="M63" s="261">
        <v>86865.81</v>
      </c>
      <c r="O63" s="260" t="s">
        <v>579</v>
      </c>
      <c r="P63" s="260">
        <v>135208</v>
      </c>
    </row>
    <row r="64" spans="1:16">
      <c r="A64" s="260" t="e">
        <f>SUMIFS('APP-1'!#REF!,'APP-1'!#REF!,ANALITICO!$F64)</f>
        <v>#REF!</v>
      </c>
      <c r="B64" s="282" t="str">
        <f t="shared" si="1"/>
        <v>1000</v>
      </c>
      <c r="C64" s="264" t="str">
        <f t="shared" si="2"/>
        <v>1</v>
      </c>
      <c r="D64" s="264" t="str">
        <f t="shared" si="3"/>
        <v>2</v>
      </c>
      <c r="E64" s="260" t="s">
        <v>526</v>
      </c>
      <c r="F64" s="260">
        <v>135208</v>
      </c>
      <c r="G64" s="260" t="s">
        <v>527</v>
      </c>
      <c r="H64" s="260">
        <v>14211203</v>
      </c>
      <c r="J64" s="261">
        <v>590353</v>
      </c>
      <c r="K64" s="261">
        <v>590353</v>
      </c>
      <c r="L64" s="261">
        <v>112699.97</v>
      </c>
      <c r="M64" s="261">
        <v>112699.97</v>
      </c>
      <c r="O64" s="260" t="s">
        <v>579</v>
      </c>
      <c r="P64" s="260">
        <v>135208</v>
      </c>
    </row>
    <row r="65" spans="1:16">
      <c r="A65" s="260" t="e">
        <f>SUMIFS('APP-1'!#REF!,'APP-1'!#REF!,ANALITICO!$F65)</f>
        <v>#REF!</v>
      </c>
      <c r="B65" s="282" t="str">
        <f t="shared" si="1"/>
        <v>1000</v>
      </c>
      <c r="C65" s="264" t="str">
        <f t="shared" si="2"/>
        <v>2</v>
      </c>
      <c r="D65" s="264" t="str">
        <f t="shared" si="3"/>
        <v>2</v>
      </c>
      <c r="E65" s="260" t="s">
        <v>526</v>
      </c>
      <c r="F65" s="260">
        <v>135208</v>
      </c>
      <c r="G65" s="260" t="s">
        <v>527</v>
      </c>
      <c r="H65" s="260">
        <v>14212201</v>
      </c>
      <c r="J65" s="261">
        <v>574000</v>
      </c>
      <c r="K65" s="261">
        <v>574000</v>
      </c>
      <c r="L65" s="261">
        <v>101801.04</v>
      </c>
      <c r="M65" s="261">
        <v>101801.04</v>
      </c>
      <c r="O65" s="260" t="s">
        <v>579</v>
      </c>
      <c r="P65" s="260">
        <v>135208</v>
      </c>
    </row>
    <row r="66" spans="1:16">
      <c r="A66" s="260" t="e">
        <f>SUMIFS('APP-1'!#REF!,'APP-1'!#REF!,ANALITICO!$F66)</f>
        <v>#REF!</v>
      </c>
      <c r="B66" s="282" t="str">
        <f t="shared" si="1"/>
        <v>1000</v>
      </c>
      <c r="C66" s="264" t="str">
        <f t="shared" si="2"/>
        <v>2</v>
      </c>
      <c r="D66" s="264" t="str">
        <f t="shared" si="3"/>
        <v>2</v>
      </c>
      <c r="E66" s="260" t="s">
        <v>526</v>
      </c>
      <c r="F66" s="260">
        <v>135208</v>
      </c>
      <c r="G66" s="260" t="s">
        <v>527</v>
      </c>
      <c r="H66" s="260">
        <v>14212203</v>
      </c>
      <c r="J66" s="261">
        <v>771404</v>
      </c>
      <c r="K66" s="261">
        <v>771404</v>
      </c>
      <c r="L66" s="261">
        <v>147264.07</v>
      </c>
      <c r="M66" s="261">
        <v>147264.07</v>
      </c>
      <c r="O66" s="260" t="s">
        <v>579</v>
      </c>
      <c r="P66" s="260">
        <v>135208</v>
      </c>
    </row>
    <row r="67" spans="1:16">
      <c r="A67" s="260" t="e">
        <f>SUMIFS('APP-1'!#REF!,'APP-1'!#REF!,ANALITICO!$F67)</f>
        <v>#REF!</v>
      </c>
      <c r="B67" s="282" t="str">
        <f t="shared" si="1"/>
        <v>1000</v>
      </c>
      <c r="C67" s="264" t="str">
        <f t="shared" si="2"/>
        <v>1</v>
      </c>
      <c r="D67" s="264" t="str">
        <f t="shared" si="3"/>
        <v>2</v>
      </c>
      <c r="E67" s="260" t="s">
        <v>526</v>
      </c>
      <c r="F67" s="260">
        <v>135208</v>
      </c>
      <c r="G67" s="260" t="s">
        <v>527</v>
      </c>
      <c r="H67" s="260">
        <v>14311200</v>
      </c>
      <c r="J67" s="261">
        <v>606023</v>
      </c>
      <c r="K67" s="261">
        <v>606023</v>
      </c>
      <c r="L67" s="261">
        <v>103255</v>
      </c>
      <c r="M67" s="261">
        <v>103255</v>
      </c>
      <c r="O67" s="260" t="s">
        <v>579</v>
      </c>
      <c r="P67" s="260">
        <v>135208</v>
      </c>
    </row>
    <row r="68" spans="1:16">
      <c r="A68" s="260" t="e">
        <f>SUMIFS('APP-1'!#REF!,'APP-1'!#REF!,ANALITICO!$F68)</f>
        <v>#REF!</v>
      </c>
      <c r="B68" s="282" t="str">
        <f t="shared" ref="B68:B131" si="4">MID(H68,1,1)&amp;"000"</f>
        <v>1000</v>
      </c>
      <c r="C68" s="264" t="str">
        <f t="shared" ref="C68:C131" si="5">MID(H68,5,1)</f>
        <v>2</v>
      </c>
      <c r="D68" s="264" t="str">
        <f t="shared" ref="D68:D131" si="6">MID(H68,6,1)</f>
        <v>2</v>
      </c>
      <c r="E68" s="260" t="s">
        <v>526</v>
      </c>
      <c r="F68" s="260">
        <v>135208</v>
      </c>
      <c r="G68" s="260" t="s">
        <v>527</v>
      </c>
      <c r="H68" s="260">
        <v>14312200</v>
      </c>
      <c r="J68" s="261">
        <v>115628</v>
      </c>
      <c r="K68" s="261">
        <v>115628</v>
      </c>
      <c r="L68" s="261">
        <v>19701</v>
      </c>
      <c r="M68" s="261">
        <v>19701</v>
      </c>
      <c r="O68" s="260" t="s">
        <v>579</v>
      </c>
      <c r="P68" s="260">
        <v>135208</v>
      </c>
    </row>
    <row r="69" spans="1:16">
      <c r="A69" s="260" t="e">
        <f>SUMIFS('APP-1'!#REF!,'APP-1'!#REF!,ANALITICO!$F69)</f>
        <v>#REF!</v>
      </c>
      <c r="B69" s="282" t="str">
        <f t="shared" si="4"/>
        <v>1000</v>
      </c>
      <c r="C69" s="264" t="str">
        <f t="shared" si="5"/>
        <v>1</v>
      </c>
      <c r="D69" s="264" t="str">
        <f t="shared" si="6"/>
        <v>2</v>
      </c>
      <c r="E69" s="260" t="s">
        <v>526</v>
      </c>
      <c r="F69" s="260">
        <v>135208</v>
      </c>
      <c r="G69" s="260" t="s">
        <v>527</v>
      </c>
      <c r="H69" s="260">
        <v>14411200</v>
      </c>
      <c r="J69" s="261">
        <v>947019</v>
      </c>
      <c r="K69" s="261">
        <v>947019</v>
      </c>
      <c r="L69" s="261">
        <v>155637.98000000001</v>
      </c>
      <c r="M69" s="261">
        <v>155637.98000000001</v>
      </c>
      <c r="O69" s="260" t="s">
        <v>579</v>
      </c>
      <c r="P69" s="260">
        <v>135208</v>
      </c>
    </row>
    <row r="70" spans="1:16">
      <c r="A70" s="260" t="e">
        <f>SUMIFS('APP-1'!#REF!,'APP-1'!#REF!,ANALITICO!$F70)</f>
        <v>#REF!</v>
      </c>
      <c r="B70" s="282" t="str">
        <f t="shared" si="4"/>
        <v>1000</v>
      </c>
      <c r="C70" s="264" t="str">
        <f t="shared" si="5"/>
        <v>2</v>
      </c>
      <c r="D70" s="264" t="str">
        <f t="shared" si="6"/>
        <v>2</v>
      </c>
      <c r="E70" s="260" t="s">
        <v>526</v>
      </c>
      <c r="F70" s="260">
        <v>135208</v>
      </c>
      <c r="G70" s="260" t="s">
        <v>527</v>
      </c>
      <c r="H70" s="260">
        <v>14412200</v>
      </c>
      <c r="J70" s="261">
        <v>306992</v>
      </c>
      <c r="K70" s="261">
        <v>306992</v>
      </c>
      <c r="L70" s="261">
        <v>50453.34</v>
      </c>
      <c r="M70" s="261">
        <v>50453.34</v>
      </c>
      <c r="O70" s="260" t="s">
        <v>579</v>
      </c>
      <c r="P70" s="260">
        <v>135208</v>
      </c>
    </row>
    <row r="71" spans="1:16">
      <c r="A71" s="260" t="e">
        <f>SUMIFS('APP-1'!#REF!,'APP-1'!#REF!,ANALITICO!$F71)</f>
        <v>#REF!</v>
      </c>
      <c r="B71" s="282" t="str">
        <f t="shared" si="4"/>
        <v>1000</v>
      </c>
      <c r="C71" s="264" t="str">
        <f t="shared" si="5"/>
        <v>1</v>
      </c>
      <c r="D71" s="264" t="str">
        <f t="shared" si="6"/>
        <v>2</v>
      </c>
      <c r="E71" s="260" t="s">
        <v>526</v>
      </c>
      <c r="F71" s="260">
        <v>135208</v>
      </c>
      <c r="G71" s="260" t="s">
        <v>527</v>
      </c>
      <c r="H71" s="260">
        <v>14431200</v>
      </c>
      <c r="J71" s="261">
        <v>188525</v>
      </c>
      <c r="K71" s="261">
        <v>188525</v>
      </c>
      <c r="L71" s="261">
        <v>28704.43</v>
      </c>
      <c r="M71" s="261">
        <v>28704.43</v>
      </c>
      <c r="O71" s="260" t="s">
        <v>579</v>
      </c>
      <c r="P71" s="260">
        <v>135208</v>
      </c>
    </row>
    <row r="72" spans="1:16">
      <c r="A72" s="260" t="e">
        <f>SUMIFS('APP-1'!#REF!,'APP-1'!#REF!,ANALITICO!$F72)</f>
        <v>#REF!</v>
      </c>
      <c r="B72" s="282" t="str">
        <f t="shared" si="4"/>
        <v>1000</v>
      </c>
      <c r="C72" s="264" t="str">
        <f t="shared" si="5"/>
        <v>2</v>
      </c>
      <c r="D72" s="264" t="str">
        <f t="shared" si="6"/>
        <v>2</v>
      </c>
      <c r="E72" s="260" t="s">
        <v>526</v>
      </c>
      <c r="F72" s="260">
        <v>135208</v>
      </c>
      <c r="G72" s="260" t="s">
        <v>527</v>
      </c>
      <c r="H72" s="260">
        <v>14432200</v>
      </c>
      <c r="J72" s="261">
        <v>138286</v>
      </c>
      <c r="K72" s="261">
        <v>138286</v>
      </c>
      <c r="L72" s="261">
        <v>21056</v>
      </c>
      <c r="M72" s="261">
        <v>21056</v>
      </c>
      <c r="O72" s="260" t="s">
        <v>579</v>
      </c>
      <c r="P72" s="260">
        <v>135208</v>
      </c>
    </row>
    <row r="73" spans="1:16">
      <c r="A73" s="260" t="e">
        <f>SUMIFS('APP-1'!#REF!,'APP-1'!#REF!,ANALITICO!$F73)</f>
        <v>#REF!</v>
      </c>
      <c r="B73" s="282" t="str">
        <f t="shared" si="4"/>
        <v>1000</v>
      </c>
      <c r="C73" s="264" t="str">
        <f t="shared" si="5"/>
        <v>1</v>
      </c>
      <c r="D73" s="264" t="str">
        <f t="shared" si="6"/>
        <v>2</v>
      </c>
      <c r="E73" s="260" t="s">
        <v>526</v>
      </c>
      <c r="F73" s="260">
        <v>135208</v>
      </c>
      <c r="G73" s="260" t="s">
        <v>527</v>
      </c>
      <c r="H73" s="260">
        <v>15111200</v>
      </c>
      <c r="J73" s="261">
        <v>1106502</v>
      </c>
      <c r="K73" s="261">
        <v>1106502</v>
      </c>
      <c r="L73" s="261">
        <v>214802.23</v>
      </c>
      <c r="M73" s="261">
        <v>214802.23</v>
      </c>
      <c r="O73" s="260" t="s">
        <v>579</v>
      </c>
      <c r="P73" s="260">
        <v>135208</v>
      </c>
    </row>
    <row r="74" spans="1:16">
      <c r="A74" s="260" t="e">
        <f>SUMIFS('APP-1'!#REF!,'APP-1'!#REF!,ANALITICO!$F74)</f>
        <v>#REF!</v>
      </c>
      <c r="B74" s="282" t="str">
        <f t="shared" si="4"/>
        <v>1000</v>
      </c>
      <c r="C74" s="264" t="str">
        <f t="shared" si="5"/>
        <v>2</v>
      </c>
      <c r="D74" s="264" t="str">
        <f t="shared" si="6"/>
        <v>2</v>
      </c>
      <c r="E74" s="260" t="s">
        <v>526</v>
      </c>
      <c r="F74" s="260">
        <v>135208</v>
      </c>
      <c r="G74" s="260" t="s">
        <v>527</v>
      </c>
      <c r="H74" s="260">
        <v>15112200</v>
      </c>
      <c r="J74" s="261">
        <v>761924</v>
      </c>
      <c r="K74" s="261">
        <v>761924</v>
      </c>
      <c r="L74" s="261">
        <v>147910.73000000001</v>
      </c>
      <c r="M74" s="261">
        <v>147910.73000000001</v>
      </c>
      <c r="O74" s="260" t="s">
        <v>579</v>
      </c>
      <c r="P74" s="260">
        <v>135208</v>
      </c>
    </row>
    <row r="75" spans="1:16">
      <c r="A75" s="260" t="e">
        <f>SUMIFS('APP-1'!#REF!,'APP-1'!#REF!,ANALITICO!$F75)</f>
        <v>#REF!</v>
      </c>
      <c r="B75" s="282" t="str">
        <f t="shared" si="4"/>
        <v>1000</v>
      </c>
      <c r="C75" s="264" t="str">
        <f t="shared" si="5"/>
        <v>1</v>
      </c>
      <c r="D75" s="264" t="str">
        <f t="shared" si="6"/>
        <v>1</v>
      </c>
      <c r="E75" s="260" t="s">
        <v>526</v>
      </c>
      <c r="F75" s="260">
        <v>135208</v>
      </c>
      <c r="G75" s="260" t="s">
        <v>527</v>
      </c>
      <c r="H75" s="260">
        <v>15411100</v>
      </c>
      <c r="J75" s="261">
        <v>1950758</v>
      </c>
      <c r="K75" s="261">
        <v>1950758</v>
      </c>
      <c r="L75" s="261">
        <v>692371</v>
      </c>
      <c r="M75" s="261">
        <v>692371</v>
      </c>
      <c r="O75" s="260" t="s">
        <v>579</v>
      </c>
      <c r="P75" s="260">
        <v>135208</v>
      </c>
    </row>
    <row r="76" spans="1:16">
      <c r="A76" s="260" t="e">
        <f>SUMIFS('APP-1'!#REF!,'APP-1'!#REF!,ANALITICO!$F76)</f>
        <v>#REF!</v>
      </c>
      <c r="B76" s="282" t="str">
        <f t="shared" si="4"/>
        <v>1000</v>
      </c>
      <c r="C76" s="264" t="str">
        <f t="shared" si="5"/>
        <v>1</v>
      </c>
      <c r="D76" s="264" t="str">
        <f t="shared" si="6"/>
        <v>2</v>
      </c>
      <c r="E76" s="260" t="s">
        <v>526</v>
      </c>
      <c r="F76" s="260">
        <v>135208</v>
      </c>
      <c r="G76" s="260" t="s">
        <v>527</v>
      </c>
      <c r="H76" s="260">
        <v>15411208</v>
      </c>
      <c r="J76" s="261">
        <v>2163000</v>
      </c>
      <c r="K76" s="261">
        <v>2163000</v>
      </c>
      <c r="L76" s="261">
        <v>0</v>
      </c>
      <c r="M76" s="261">
        <v>0</v>
      </c>
      <c r="O76" s="260" t="s">
        <v>579</v>
      </c>
      <c r="P76" s="260">
        <v>135208</v>
      </c>
    </row>
    <row r="77" spans="1:16">
      <c r="A77" s="260" t="e">
        <f>SUMIFS('APP-1'!#REF!,'APP-1'!#REF!,ANALITICO!$F77)</f>
        <v>#REF!</v>
      </c>
      <c r="B77" s="282" t="str">
        <f t="shared" si="4"/>
        <v>1000</v>
      </c>
      <c r="C77" s="264" t="str">
        <f t="shared" si="5"/>
        <v>1</v>
      </c>
      <c r="D77" s="264" t="str">
        <f t="shared" si="6"/>
        <v>2</v>
      </c>
      <c r="E77" s="260" t="s">
        <v>526</v>
      </c>
      <c r="F77" s="260">
        <v>135208</v>
      </c>
      <c r="G77" s="260" t="s">
        <v>527</v>
      </c>
      <c r="H77" s="260">
        <v>15411218</v>
      </c>
      <c r="J77" s="261">
        <v>2244500</v>
      </c>
      <c r="K77" s="261">
        <v>2244500</v>
      </c>
      <c r="L77" s="261">
        <v>0</v>
      </c>
      <c r="M77" s="261">
        <v>0</v>
      </c>
      <c r="O77" s="260" t="s">
        <v>579</v>
      </c>
      <c r="P77" s="260">
        <v>135208</v>
      </c>
    </row>
    <row r="78" spans="1:16">
      <c r="A78" s="260" t="e">
        <f>SUMIFS('APP-1'!#REF!,'APP-1'!#REF!,ANALITICO!$F78)</f>
        <v>#REF!</v>
      </c>
      <c r="B78" s="282" t="str">
        <f t="shared" si="4"/>
        <v>1000</v>
      </c>
      <c r="C78" s="264" t="str">
        <f t="shared" si="5"/>
        <v>2</v>
      </c>
      <c r="D78" s="264" t="str">
        <f t="shared" si="6"/>
        <v>1</v>
      </c>
      <c r="E78" s="260" t="s">
        <v>526</v>
      </c>
      <c r="F78" s="260">
        <v>135208</v>
      </c>
      <c r="G78" s="260" t="s">
        <v>527</v>
      </c>
      <c r="H78" s="260">
        <v>15412100</v>
      </c>
      <c r="J78" s="261">
        <v>217316</v>
      </c>
      <c r="K78" s="261">
        <v>217316</v>
      </c>
      <c r="L78" s="261">
        <v>0</v>
      </c>
      <c r="M78" s="261">
        <v>0</v>
      </c>
      <c r="O78" s="260" t="s">
        <v>579</v>
      </c>
      <c r="P78" s="260">
        <v>135208</v>
      </c>
    </row>
    <row r="79" spans="1:16">
      <c r="A79" s="260" t="e">
        <f>SUMIFS('APP-1'!#REF!,'APP-1'!#REF!,ANALITICO!$F79)</f>
        <v>#REF!</v>
      </c>
      <c r="B79" s="282" t="str">
        <f t="shared" si="4"/>
        <v>1000</v>
      </c>
      <c r="C79" s="264" t="str">
        <f t="shared" si="5"/>
        <v>2</v>
      </c>
      <c r="D79" s="264" t="str">
        <f t="shared" si="6"/>
        <v>2</v>
      </c>
      <c r="E79" s="260" t="s">
        <v>526</v>
      </c>
      <c r="F79" s="260">
        <v>135208</v>
      </c>
      <c r="G79" s="260" t="s">
        <v>527</v>
      </c>
      <c r="H79" s="260">
        <v>15412208</v>
      </c>
      <c r="J79" s="261">
        <v>540750</v>
      </c>
      <c r="K79" s="261">
        <v>540750</v>
      </c>
      <c r="L79" s="261">
        <v>0</v>
      </c>
      <c r="M79" s="261">
        <v>0</v>
      </c>
      <c r="O79" s="260" t="s">
        <v>579</v>
      </c>
      <c r="P79" s="260">
        <v>135208</v>
      </c>
    </row>
    <row r="80" spans="1:16">
      <c r="A80" s="260" t="e">
        <f>SUMIFS('APP-1'!#REF!,'APP-1'!#REF!,ANALITICO!$F80)</f>
        <v>#REF!</v>
      </c>
      <c r="B80" s="282" t="str">
        <f t="shared" si="4"/>
        <v>1000</v>
      </c>
      <c r="C80" s="264" t="str">
        <f t="shared" si="5"/>
        <v>2</v>
      </c>
      <c r="D80" s="264" t="str">
        <f t="shared" si="6"/>
        <v>2</v>
      </c>
      <c r="E80" s="260" t="s">
        <v>526</v>
      </c>
      <c r="F80" s="260">
        <v>135208</v>
      </c>
      <c r="G80" s="260" t="s">
        <v>527</v>
      </c>
      <c r="H80" s="260">
        <v>15412218</v>
      </c>
      <c r="J80" s="261">
        <v>3081500</v>
      </c>
      <c r="K80" s="261">
        <v>3081500</v>
      </c>
      <c r="L80" s="261">
        <v>0</v>
      </c>
      <c r="M80" s="261">
        <v>0</v>
      </c>
      <c r="O80" s="260" t="s">
        <v>579</v>
      </c>
      <c r="P80" s="260">
        <v>135208</v>
      </c>
    </row>
    <row r="81" spans="1:16">
      <c r="A81" s="260" t="e">
        <f>SUMIFS('APP-1'!#REF!,'APP-1'!#REF!,ANALITICO!$F81)</f>
        <v>#REF!</v>
      </c>
      <c r="B81" s="282" t="str">
        <f t="shared" si="4"/>
        <v>1000</v>
      </c>
      <c r="C81" s="264" t="str">
        <f t="shared" si="5"/>
        <v>1</v>
      </c>
      <c r="D81" s="264" t="str">
        <f t="shared" si="6"/>
        <v>1</v>
      </c>
      <c r="E81" s="260" t="s">
        <v>526</v>
      </c>
      <c r="F81" s="260">
        <v>135208</v>
      </c>
      <c r="G81" s="260" t="s">
        <v>527</v>
      </c>
      <c r="H81" s="260">
        <v>15421100</v>
      </c>
      <c r="J81" s="261">
        <v>24149</v>
      </c>
      <c r="K81" s="261">
        <v>24149</v>
      </c>
      <c r="L81" s="261">
        <v>2960</v>
      </c>
      <c r="M81" s="261">
        <v>2960</v>
      </c>
      <c r="O81" s="260" t="s">
        <v>579</v>
      </c>
      <c r="P81" s="260">
        <v>135208</v>
      </c>
    </row>
    <row r="82" spans="1:16">
      <c r="A82" s="260" t="e">
        <f>SUMIFS('APP-1'!#REF!,'APP-1'!#REF!,ANALITICO!$F82)</f>
        <v>#REF!</v>
      </c>
      <c r="B82" s="282" t="str">
        <f t="shared" si="4"/>
        <v>1000</v>
      </c>
      <c r="C82" s="264" t="str">
        <f t="shared" si="5"/>
        <v>2</v>
      </c>
      <c r="D82" s="264" t="str">
        <f t="shared" si="6"/>
        <v>1</v>
      </c>
      <c r="E82" s="260" t="s">
        <v>526</v>
      </c>
      <c r="F82" s="260">
        <v>135208</v>
      </c>
      <c r="G82" s="260" t="s">
        <v>527</v>
      </c>
      <c r="H82" s="260">
        <v>15422100</v>
      </c>
      <c r="J82" s="261">
        <v>25976</v>
      </c>
      <c r="K82" s="261">
        <v>25976</v>
      </c>
      <c r="L82" s="261">
        <v>3184</v>
      </c>
      <c r="M82" s="261">
        <v>3184</v>
      </c>
      <c r="O82" s="260" t="s">
        <v>579</v>
      </c>
      <c r="P82" s="260">
        <v>135208</v>
      </c>
    </row>
    <row r="83" spans="1:16">
      <c r="A83" s="260" t="e">
        <f>SUMIFS('APP-1'!#REF!,'APP-1'!#REF!,ANALITICO!$F83)</f>
        <v>#REF!</v>
      </c>
      <c r="B83" s="282" t="str">
        <f t="shared" si="4"/>
        <v>1000</v>
      </c>
      <c r="C83" s="264" t="str">
        <f t="shared" si="5"/>
        <v>1</v>
      </c>
      <c r="D83" s="264" t="str">
        <f t="shared" si="6"/>
        <v>1</v>
      </c>
      <c r="E83" s="260" t="s">
        <v>526</v>
      </c>
      <c r="F83" s="260">
        <v>135208</v>
      </c>
      <c r="G83" s="260" t="s">
        <v>527</v>
      </c>
      <c r="H83" s="260">
        <v>15441100</v>
      </c>
      <c r="J83" s="261">
        <v>1470282</v>
      </c>
      <c r="K83" s="261">
        <v>1470282</v>
      </c>
      <c r="L83" s="261">
        <v>411054</v>
      </c>
      <c r="M83" s="261">
        <v>411054</v>
      </c>
      <c r="O83" s="260" t="s">
        <v>579</v>
      </c>
      <c r="P83" s="260">
        <v>135208</v>
      </c>
    </row>
    <row r="84" spans="1:16">
      <c r="A84" s="260" t="e">
        <f>SUMIFS('APP-1'!#REF!,'APP-1'!#REF!,ANALITICO!$F84)</f>
        <v>#REF!</v>
      </c>
      <c r="B84" s="282" t="str">
        <f t="shared" si="4"/>
        <v>1000</v>
      </c>
      <c r="C84" s="264" t="str">
        <f t="shared" si="5"/>
        <v>2</v>
      </c>
      <c r="D84" s="264" t="str">
        <f t="shared" si="6"/>
        <v>1</v>
      </c>
      <c r="E84" s="260" t="s">
        <v>526</v>
      </c>
      <c r="F84" s="260">
        <v>135208</v>
      </c>
      <c r="G84" s="260" t="s">
        <v>527</v>
      </c>
      <c r="H84" s="260">
        <v>15442100</v>
      </c>
      <c r="J84" s="261">
        <v>1226491</v>
      </c>
      <c r="K84" s="261">
        <v>1226491</v>
      </c>
      <c r="L84" s="261">
        <v>342897</v>
      </c>
      <c r="M84" s="261">
        <v>342897</v>
      </c>
      <c r="O84" s="260" t="s">
        <v>579</v>
      </c>
      <c r="P84" s="260">
        <v>135208</v>
      </c>
    </row>
    <row r="85" spans="1:16">
      <c r="A85" s="260" t="e">
        <f>SUMIFS('APP-1'!#REF!,'APP-1'!#REF!,ANALITICO!$F85)</f>
        <v>#REF!</v>
      </c>
      <c r="B85" s="282" t="str">
        <f t="shared" si="4"/>
        <v>1000</v>
      </c>
      <c r="C85" s="264" t="str">
        <f t="shared" si="5"/>
        <v>1</v>
      </c>
      <c r="D85" s="264" t="str">
        <f t="shared" si="6"/>
        <v>1</v>
      </c>
      <c r="E85" s="260" t="s">
        <v>526</v>
      </c>
      <c r="F85" s="260">
        <v>135208</v>
      </c>
      <c r="G85" s="260" t="s">
        <v>527</v>
      </c>
      <c r="H85" s="260">
        <v>15451100</v>
      </c>
      <c r="J85" s="261">
        <v>135599</v>
      </c>
      <c r="K85" s="261">
        <v>135599</v>
      </c>
      <c r="L85" s="261">
        <v>31413.5</v>
      </c>
      <c r="M85" s="261">
        <v>31413.5</v>
      </c>
      <c r="O85" s="260" t="s">
        <v>579</v>
      </c>
      <c r="P85" s="260">
        <v>135208</v>
      </c>
    </row>
    <row r="86" spans="1:16">
      <c r="A86" s="260" t="e">
        <f>SUMIFS('APP-1'!#REF!,'APP-1'!#REF!,ANALITICO!$F86)</f>
        <v>#REF!</v>
      </c>
      <c r="B86" s="282" t="str">
        <f t="shared" si="4"/>
        <v>1000</v>
      </c>
      <c r="C86" s="264" t="str">
        <f t="shared" si="5"/>
        <v>1</v>
      </c>
      <c r="D86" s="264" t="str">
        <f t="shared" si="6"/>
        <v>1</v>
      </c>
      <c r="E86" s="260" t="s">
        <v>526</v>
      </c>
      <c r="F86" s="260">
        <v>135208</v>
      </c>
      <c r="G86" s="260" t="s">
        <v>527</v>
      </c>
      <c r="H86" s="260">
        <v>15451109</v>
      </c>
      <c r="J86" s="261">
        <v>784671</v>
      </c>
      <c r="K86" s="261">
        <v>784671</v>
      </c>
      <c r="L86" s="261">
        <v>196167</v>
      </c>
      <c r="M86" s="261">
        <v>196167</v>
      </c>
      <c r="O86" s="260" t="s">
        <v>579</v>
      </c>
      <c r="P86" s="260">
        <v>135208</v>
      </c>
    </row>
    <row r="87" spans="1:16">
      <c r="A87" s="260" t="e">
        <f>SUMIFS('APP-1'!#REF!,'APP-1'!#REF!,ANALITICO!$F87)</f>
        <v>#REF!</v>
      </c>
      <c r="B87" s="282" t="str">
        <f t="shared" si="4"/>
        <v>1000</v>
      </c>
      <c r="C87" s="264" t="str">
        <f t="shared" si="5"/>
        <v>1</v>
      </c>
      <c r="D87" s="264" t="str">
        <f t="shared" si="6"/>
        <v>1</v>
      </c>
      <c r="E87" s="260" t="s">
        <v>526</v>
      </c>
      <c r="F87" s="260">
        <v>135208</v>
      </c>
      <c r="G87" s="260" t="s">
        <v>527</v>
      </c>
      <c r="H87" s="260">
        <v>15451110</v>
      </c>
      <c r="J87" s="261">
        <v>102586</v>
      </c>
      <c r="K87" s="261">
        <v>102586</v>
      </c>
      <c r="L87" s="261">
        <v>25601.119999999999</v>
      </c>
      <c r="M87" s="261">
        <v>25601.119999999999</v>
      </c>
      <c r="O87" s="260" t="s">
        <v>579</v>
      </c>
      <c r="P87" s="260">
        <v>135208</v>
      </c>
    </row>
    <row r="88" spans="1:16">
      <c r="A88" s="260" t="e">
        <f>SUMIFS('APP-1'!#REF!,'APP-1'!#REF!,ANALITICO!$F88)</f>
        <v>#REF!</v>
      </c>
      <c r="B88" s="282" t="str">
        <f t="shared" si="4"/>
        <v>1000</v>
      </c>
      <c r="C88" s="264" t="str">
        <f t="shared" si="5"/>
        <v>2</v>
      </c>
      <c r="D88" s="264" t="str">
        <f t="shared" si="6"/>
        <v>1</v>
      </c>
      <c r="E88" s="260" t="s">
        <v>526</v>
      </c>
      <c r="F88" s="260">
        <v>135208</v>
      </c>
      <c r="G88" s="260" t="s">
        <v>527</v>
      </c>
      <c r="H88" s="260">
        <v>15452100</v>
      </c>
      <c r="J88" s="261">
        <v>110179</v>
      </c>
      <c r="K88" s="261">
        <v>110179</v>
      </c>
      <c r="L88" s="261">
        <v>21449</v>
      </c>
      <c r="M88" s="261">
        <v>21449</v>
      </c>
      <c r="O88" s="260" t="s">
        <v>579</v>
      </c>
      <c r="P88" s="260">
        <v>135208</v>
      </c>
    </row>
    <row r="89" spans="1:16">
      <c r="A89" s="260" t="e">
        <f>SUMIFS('APP-1'!#REF!,'APP-1'!#REF!,ANALITICO!$F89)</f>
        <v>#REF!</v>
      </c>
      <c r="B89" s="282" t="str">
        <f t="shared" si="4"/>
        <v>1000</v>
      </c>
      <c r="C89" s="264" t="str">
        <f t="shared" si="5"/>
        <v>2</v>
      </c>
      <c r="D89" s="264" t="str">
        <f t="shared" si="6"/>
        <v>1</v>
      </c>
      <c r="E89" s="260" t="s">
        <v>526</v>
      </c>
      <c r="F89" s="260">
        <v>135208</v>
      </c>
      <c r="G89" s="260" t="s">
        <v>527</v>
      </c>
      <c r="H89" s="260">
        <v>15452109</v>
      </c>
      <c r="J89" s="261">
        <v>948550</v>
      </c>
      <c r="K89" s="261">
        <v>948550</v>
      </c>
      <c r="L89" s="261">
        <v>237138</v>
      </c>
      <c r="M89" s="261">
        <v>237138</v>
      </c>
      <c r="O89" s="260" t="s">
        <v>579</v>
      </c>
      <c r="P89" s="260">
        <v>135208</v>
      </c>
    </row>
    <row r="90" spans="1:16">
      <c r="A90" s="260" t="e">
        <f>SUMIFS('APP-1'!#REF!,'APP-1'!#REF!,ANALITICO!$F90)</f>
        <v>#REF!</v>
      </c>
      <c r="B90" s="282" t="str">
        <f t="shared" si="4"/>
        <v>1000</v>
      </c>
      <c r="C90" s="264" t="str">
        <f t="shared" si="5"/>
        <v>2</v>
      </c>
      <c r="D90" s="264" t="str">
        <f t="shared" si="6"/>
        <v>1</v>
      </c>
      <c r="E90" s="260" t="s">
        <v>526</v>
      </c>
      <c r="F90" s="260">
        <v>135208</v>
      </c>
      <c r="G90" s="260" t="s">
        <v>527</v>
      </c>
      <c r="H90" s="260">
        <v>15452110</v>
      </c>
      <c r="J90" s="261">
        <v>245892</v>
      </c>
      <c r="K90" s="261">
        <v>245892</v>
      </c>
      <c r="L90" s="261">
        <v>40982</v>
      </c>
      <c r="M90" s="261">
        <v>40982</v>
      </c>
      <c r="O90" s="260" t="s">
        <v>579</v>
      </c>
      <c r="P90" s="260">
        <v>135208</v>
      </c>
    </row>
    <row r="91" spans="1:16">
      <c r="A91" s="260" t="e">
        <f>SUMIFS('APP-1'!#REF!,'APP-1'!#REF!,ANALITICO!$F91)</f>
        <v>#REF!</v>
      </c>
      <c r="B91" s="282" t="str">
        <f t="shared" si="4"/>
        <v>1000</v>
      </c>
      <c r="C91" s="264" t="str">
        <f t="shared" si="5"/>
        <v>1</v>
      </c>
      <c r="D91" s="264" t="str">
        <f t="shared" si="6"/>
        <v>1</v>
      </c>
      <c r="E91" s="260" t="s">
        <v>526</v>
      </c>
      <c r="F91" s="260">
        <v>135208</v>
      </c>
      <c r="G91" s="260" t="s">
        <v>527</v>
      </c>
      <c r="H91" s="260">
        <v>15461100</v>
      </c>
      <c r="J91" s="261">
        <v>723859</v>
      </c>
      <c r="K91" s="261">
        <v>723859</v>
      </c>
      <c r="L91" s="261">
        <v>187929</v>
      </c>
      <c r="M91" s="261">
        <v>187929</v>
      </c>
      <c r="O91" s="260" t="s">
        <v>579</v>
      </c>
      <c r="P91" s="260">
        <v>135208</v>
      </c>
    </row>
    <row r="92" spans="1:16">
      <c r="A92" s="260" t="e">
        <f>SUMIFS('APP-1'!#REF!,'APP-1'!#REF!,ANALITICO!$F92)</f>
        <v>#REF!</v>
      </c>
      <c r="B92" s="282" t="str">
        <f t="shared" si="4"/>
        <v>1000</v>
      </c>
      <c r="C92" s="264" t="str">
        <f t="shared" si="5"/>
        <v>1</v>
      </c>
      <c r="D92" s="264" t="str">
        <f t="shared" si="6"/>
        <v>1</v>
      </c>
      <c r="E92" s="260" t="s">
        <v>526</v>
      </c>
      <c r="F92" s="260">
        <v>135208</v>
      </c>
      <c r="G92" s="260" t="s">
        <v>527</v>
      </c>
      <c r="H92" s="260">
        <v>15461151</v>
      </c>
      <c r="J92" s="261">
        <v>1545231</v>
      </c>
      <c r="K92" s="261">
        <v>1545231</v>
      </c>
      <c r="L92" s="261">
        <v>398850</v>
      </c>
      <c r="M92" s="261">
        <v>398850</v>
      </c>
      <c r="O92" s="260" t="s">
        <v>579</v>
      </c>
      <c r="P92" s="260">
        <v>135208</v>
      </c>
    </row>
    <row r="93" spans="1:16">
      <c r="A93" s="260" t="e">
        <f>SUMIFS('APP-1'!#REF!,'APP-1'!#REF!,ANALITICO!$F93)</f>
        <v>#REF!</v>
      </c>
      <c r="B93" s="282" t="str">
        <f t="shared" si="4"/>
        <v>1000</v>
      </c>
      <c r="C93" s="264" t="str">
        <f t="shared" si="5"/>
        <v>2</v>
      </c>
      <c r="D93" s="264" t="str">
        <f t="shared" si="6"/>
        <v>1</v>
      </c>
      <c r="E93" s="260" t="s">
        <v>526</v>
      </c>
      <c r="F93" s="260">
        <v>135208</v>
      </c>
      <c r="G93" s="260" t="s">
        <v>527</v>
      </c>
      <c r="H93" s="260">
        <v>15462100</v>
      </c>
      <c r="J93" s="261">
        <v>353502</v>
      </c>
      <c r="K93" s="261">
        <v>353502</v>
      </c>
      <c r="L93" s="261">
        <v>91776</v>
      </c>
      <c r="M93" s="261">
        <v>91776</v>
      </c>
      <c r="O93" s="260" t="s">
        <v>579</v>
      </c>
      <c r="P93" s="260">
        <v>135208</v>
      </c>
    </row>
    <row r="94" spans="1:16">
      <c r="A94" s="260" t="e">
        <f>SUMIFS('APP-1'!#REF!,'APP-1'!#REF!,ANALITICO!$F94)</f>
        <v>#REF!</v>
      </c>
      <c r="B94" s="282" t="str">
        <f t="shared" si="4"/>
        <v>1000</v>
      </c>
      <c r="C94" s="264" t="str">
        <f t="shared" si="5"/>
        <v>1</v>
      </c>
      <c r="D94" s="264" t="str">
        <f t="shared" si="6"/>
        <v>1</v>
      </c>
      <c r="E94" s="260" t="s">
        <v>526</v>
      </c>
      <c r="F94" s="260">
        <v>135208</v>
      </c>
      <c r="G94" s="260" t="s">
        <v>527</v>
      </c>
      <c r="H94" s="260">
        <v>15471100</v>
      </c>
      <c r="J94" s="261">
        <v>209966</v>
      </c>
      <c r="K94" s="261">
        <v>209966</v>
      </c>
      <c r="L94" s="261">
        <v>0</v>
      </c>
      <c r="M94" s="261">
        <v>0</v>
      </c>
      <c r="O94" s="260" t="s">
        <v>579</v>
      </c>
      <c r="P94" s="260">
        <v>135208</v>
      </c>
    </row>
    <row r="95" spans="1:16">
      <c r="A95" s="260" t="e">
        <f>SUMIFS('APP-1'!#REF!,'APP-1'!#REF!,ANALITICO!$F95)</f>
        <v>#REF!</v>
      </c>
      <c r="B95" s="282" t="str">
        <f t="shared" si="4"/>
        <v>1000</v>
      </c>
      <c r="C95" s="264" t="str">
        <f t="shared" si="5"/>
        <v>1</v>
      </c>
      <c r="D95" s="264" t="str">
        <f t="shared" si="6"/>
        <v>1</v>
      </c>
      <c r="E95" s="260" t="s">
        <v>526</v>
      </c>
      <c r="F95" s="260">
        <v>135208</v>
      </c>
      <c r="G95" s="260" t="s">
        <v>527</v>
      </c>
      <c r="H95" s="260">
        <v>15481100</v>
      </c>
      <c r="J95" s="261">
        <v>1813944</v>
      </c>
      <c r="K95" s="261">
        <v>1813944</v>
      </c>
      <c r="L95" s="261">
        <v>610898</v>
      </c>
      <c r="M95" s="261">
        <v>610898</v>
      </c>
      <c r="O95" s="260" t="s">
        <v>579</v>
      </c>
      <c r="P95" s="260">
        <v>135208</v>
      </c>
    </row>
    <row r="96" spans="1:16">
      <c r="A96" s="260" t="e">
        <f>SUMIFS('APP-1'!#REF!,'APP-1'!#REF!,ANALITICO!$F96)</f>
        <v>#REF!</v>
      </c>
      <c r="B96" s="282" t="str">
        <f t="shared" si="4"/>
        <v>1000</v>
      </c>
      <c r="C96" s="264" t="str">
        <f t="shared" si="5"/>
        <v>1</v>
      </c>
      <c r="D96" s="264" t="str">
        <f t="shared" si="6"/>
        <v>1</v>
      </c>
      <c r="E96" s="260" t="s">
        <v>526</v>
      </c>
      <c r="F96" s="260">
        <v>135208</v>
      </c>
      <c r="G96" s="260" t="s">
        <v>527</v>
      </c>
      <c r="H96" s="260">
        <v>15511100</v>
      </c>
      <c r="J96" s="261">
        <v>11261</v>
      </c>
      <c r="K96" s="261">
        <v>11261</v>
      </c>
      <c r="L96" s="261">
        <v>1876</v>
      </c>
      <c r="M96" s="261">
        <v>1676</v>
      </c>
      <c r="O96" s="260" t="s">
        <v>579</v>
      </c>
      <c r="P96" s="260">
        <v>135208</v>
      </c>
    </row>
    <row r="97" spans="1:16">
      <c r="A97" s="260" t="e">
        <f>SUMIFS('APP-1'!#REF!,'APP-1'!#REF!,ANALITICO!$F97)</f>
        <v>#REF!</v>
      </c>
      <c r="B97" s="282" t="str">
        <f t="shared" si="4"/>
        <v>1000</v>
      </c>
      <c r="C97" s="264" t="str">
        <f t="shared" si="5"/>
        <v>2</v>
      </c>
      <c r="D97" s="264" t="str">
        <f t="shared" si="6"/>
        <v>1</v>
      </c>
      <c r="E97" s="260" t="s">
        <v>526</v>
      </c>
      <c r="F97" s="260">
        <v>135208</v>
      </c>
      <c r="G97" s="260" t="s">
        <v>527</v>
      </c>
      <c r="H97" s="260">
        <v>15512100</v>
      </c>
      <c r="J97" s="261">
        <v>83328</v>
      </c>
      <c r="K97" s="261">
        <v>83328</v>
      </c>
      <c r="L97" s="261">
        <v>0</v>
      </c>
      <c r="M97" s="261">
        <v>0</v>
      </c>
      <c r="O97" s="260" t="s">
        <v>579</v>
      </c>
      <c r="P97" s="260">
        <v>135208</v>
      </c>
    </row>
    <row r="98" spans="1:16">
      <c r="A98" s="260" t="e">
        <f>SUMIFS('APP-1'!#REF!,'APP-1'!#REF!,ANALITICO!$F98)</f>
        <v>#REF!</v>
      </c>
      <c r="B98" s="282" t="str">
        <f t="shared" si="4"/>
        <v>1000</v>
      </c>
      <c r="C98" s="264" t="str">
        <f t="shared" si="5"/>
        <v>1</v>
      </c>
      <c r="D98" s="264" t="str">
        <f t="shared" si="6"/>
        <v>1</v>
      </c>
      <c r="E98" s="260" t="s">
        <v>526</v>
      </c>
      <c r="F98" s="260">
        <v>135208</v>
      </c>
      <c r="G98" s="260" t="s">
        <v>527</v>
      </c>
      <c r="H98" s="260">
        <v>15911100</v>
      </c>
      <c r="J98" s="261">
        <v>5092135</v>
      </c>
      <c r="K98" s="261">
        <v>5092135</v>
      </c>
      <c r="L98" s="261">
        <v>1354806.5</v>
      </c>
      <c r="M98" s="261">
        <v>1281997.5</v>
      </c>
      <c r="O98" s="260" t="s">
        <v>579</v>
      </c>
      <c r="P98" s="260">
        <v>135208</v>
      </c>
    </row>
    <row r="99" spans="1:16">
      <c r="A99" s="260" t="e">
        <f>SUMIFS('APP-1'!#REF!,'APP-1'!#REF!,ANALITICO!$F99)</f>
        <v>#REF!</v>
      </c>
      <c r="B99" s="282" t="str">
        <f t="shared" si="4"/>
        <v>1000</v>
      </c>
      <c r="C99" s="264" t="str">
        <f t="shared" si="5"/>
        <v>1</v>
      </c>
      <c r="D99" s="264" t="str">
        <f t="shared" si="6"/>
        <v>1</v>
      </c>
      <c r="E99" s="260" t="s">
        <v>526</v>
      </c>
      <c r="F99" s="260">
        <v>135208</v>
      </c>
      <c r="G99" s="260" t="s">
        <v>527</v>
      </c>
      <c r="H99" s="260">
        <v>17141100</v>
      </c>
      <c r="J99" s="261">
        <v>1985848</v>
      </c>
      <c r="K99" s="261">
        <v>1985848</v>
      </c>
      <c r="L99" s="261">
        <v>867156</v>
      </c>
      <c r="M99" s="261">
        <v>867156</v>
      </c>
      <c r="O99" s="260" t="s">
        <v>579</v>
      </c>
      <c r="P99" s="260">
        <v>135208</v>
      </c>
    </row>
    <row r="100" spans="1:16">
      <c r="A100" s="260" t="e">
        <f>SUMIFS('APP-1'!#REF!,'APP-1'!#REF!,ANALITICO!$F100)</f>
        <v>#REF!</v>
      </c>
      <c r="B100" s="260" t="str">
        <f t="shared" si="4"/>
        <v>2000</v>
      </c>
      <c r="C100" s="264" t="str">
        <f t="shared" si="5"/>
        <v>1</v>
      </c>
      <c r="D100" s="264" t="str">
        <f t="shared" si="6"/>
        <v>1</v>
      </c>
      <c r="E100" s="260" t="s">
        <v>526</v>
      </c>
      <c r="F100" s="260">
        <v>135208</v>
      </c>
      <c r="G100" s="260" t="s">
        <v>527</v>
      </c>
      <c r="H100" s="260">
        <v>22111100</v>
      </c>
      <c r="J100" s="261">
        <v>166980</v>
      </c>
      <c r="K100" s="261">
        <v>166980</v>
      </c>
      <c r="L100" s="261">
        <v>0</v>
      </c>
      <c r="M100" s="261">
        <v>0</v>
      </c>
      <c r="O100" s="260" t="s">
        <v>579</v>
      </c>
      <c r="P100" s="260">
        <v>135208</v>
      </c>
    </row>
    <row r="101" spans="1:16">
      <c r="A101" s="260" t="e">
        <f>SUMIFS('APP-1'!#REF!,'APP-1'!#REF!,ANALITICO!$F101)</f>
        <v>#REF!</v>
      </c>
      <c r="B101" s="260" t="str">
        <f t="shared" si="4"/>
        <v>3000</v>
      </c>
      <c r="C101" s="264" t="str">
        <f t="shared" si="5"/>
        <v>1</v>
      </c>
      <c r="D101" s="264" t="str">
        <f t="shared" si="6"/>
        <v>1</v>
      </c>
      <c r="E101" s="260" t="s">
        <v>526</v>
      </c>
      <c r="F101" s="260">
        <v>135208</v>
      </c>
      <c r="G101" s="260" t="s">
        <v>527</v>
      </c>
      <c r="H101" s="260">
        <v>33411100</v>
      </c>
      <c r="J101" s="261">
        <v>80000</v>
      </c>
      <c r="K101" s="261">
        <v>80000</v>
      </c>
      <c r="L101" s="261">
        <v>0</v>
      </c>
      <c r="M101" s="261">
        <v>0</v>
      </c>
      <c r="O101" s="260" t="s">
        <v>579</v>
      </c>
      <c r="P101" s="260">
        <v>135208</v>
      </c>
    </row>
    <row r="102" spans="1:16">
      <c r="A102" s="260" t="e">
        <f>SUMIFS('APP-1'!#REF!,'APP-1'!#REF!,ANALITICO!$F102)</f>
        <v>#REF!</v>
      </c>
      <c r="B102" s="260" t="str">
        <f t="shared" si="4"/>
        <v>3000</v>
      </c>
      <c r="C102" s="264" t="str">
        <f t="shared" si="5"/>
        <v>1</v>
      </c>
      <c r="D102" s="264" t="str">
        <f t="shared" si="6"/>
        <v>1</v>
      </c>
      <c r="E102" s="260" t="s">
        <v>526</v>
      </c>
      <c r="F102" s="260">
        <v>135208</v>
      </c>
      <c r="G102" s="260" t="s">
        <v>527</v>
      </c>
      <c r="H102" s="260">
        <v>38221100</v>
      </c>
      <c r="J102" s="261">
        <v>60250</v>
      </c>
      <c r="K102" s="261">
        <v>60250</v>
      </c>
      <c r="L102" s="261">
        <v>0</v>
      </c>
      <c r="M102" s="261">
        <v>0</v>
      </c>
      <c r="O102" s="260" t="s">
        <v>579</v>
      </c>
      <c r="P102" s="260">
        <v>135208</v>
      </c>
    </row>
    <row r="103" spans="1:16">
      <c r="A103" s="260" t="e">
        <f>SUMIFS('APP-1'!#REF!,'APP-1'!#REF!,ANALITICO!$F103)</f>
        <v>#REF!</v>
      </c>
      <c r="B103" s="260" t="str">
        <f t="shared" si="4"/>
        <v>3000</v>
      </c>
      <c r="C103" s="264" t="str">
        <f t="shared" si="5"/>
        <v>1</v>
      </c>
      <c r="D103" s="264" t="str">
        <f t="shared" si="6"/>
        <v>1</v>
      </c>
      <c r="E103" s="260" t="s">
        <v>526</v>
      </c>
      <c r="F103" s="260">
        <v>135208</v>
      </c>
      <c r="G103" s="260" t="s">
        <v>527</v>
      </c>
      <c r="H103" s="260">
        <v>38311100</v>
      </c>
      <c r="J103" s="261">
        <v>110480</v>
      </c>
      <c r="K103" s="261">
        <v>110480</v>
      </c>
      <c r="L103" s="261">
        <v>0</v>
      </c>
      <c r="M103" s="261">
        <v>0</v>
      </c>
      <c r="O103" s="260" t="s">
        <v>579</v>
      </c>
      <c r="P103" s="260">
        <v>135208</v>
      </c>
    </row>
    <row r="104" spans="1:16">
      <c r="A104" s="260" t="e">
        <f>SUMIFS('APP-1'!#REF!,'APP-1'!#REF!,ANALITICO!$F104)</f>
        <v>#REF!</v>
      </c>
      <c r="B104" s="282" t="str">
        <f t="shared" si="4"/>
        <v>3000</v>
      </c>
      <c r="C104" s="264" t="str">
        <f t="shared" si="5"/>
        <v>1</v>
      </c>
      <c r="D104" s="264" t="str">
        <f t="shared" si="6"/>
        <v>2</v>
      </c>
      <c r="E104" s="260" t="s">
        <v>526</v>
      </c>
      <c r="F104" s="260">
        <v>135208</v>
      </c>
      <c r="G104" s="260" t="s">
        <v>527</v>
      </c>
      <c r="H104" s="260">
        <v>39811200</v>
      </c>
      <c r="J104" s="261">
        <v>2253630</v>
      </c>
      <c r="K104" s="261">
        <v>2253630</v>
      </c>
      <c r="L104" s="261">
        <v>321069</v>
      </c>
      <c r="M104" s="261">
        <v>321069</v>
      </c>
      <c r="O104" s="260" t="s">
        <v>579</v>
      </c>
      <c r="P104" s="260">
        <v>135208</v>
      </c>
    </row>
    <row r="105" spans="1:16">
      <c r="A105" s="260" t="e">
        <f>SUMIFS('APP-1'!#REF!,'APP-1'!#REF!,ANALITICO!$F105)</f>
        <v>#REF!</v>
      </c>
      <c r="B105" s="282" t="str">
        <f t="shared" si="4"/>
        <v>3000</v>
      </c>
      <c r="C105" s="264" t="str">
        <f t="shared" si="5"/>
        <v>1</v>
      </c>
      <c r="D105" s="264" t="str">
        <f t="shared" si="6"/>
        <v>2</v>
      </c>
      <c r="E105" s="260" t="s">
        <v>526</v>
      </c>
      <c r="F105" s="260">
        <v>135208</v>
      </c>
      <c r="G105" s="260" t="s">
        <v>527</v>
      </c>
      <c r="H105" s="260">
        <v>39811208</v>
      </c>
      <c r="J105" s="261">
        <v>559869</v>
      </c>
      <c r="K105" s="261">
        <v>559869</v>
      </c>
      <c r="L105" s="261">
        <v>35721</v>
      </c>
      <c r="M105" s="261">
        <v>35721</v>
      </c>
      <c r="O105" s="260" t="s">
        <v>579</v>
      </c>
      <c r="P105" s="260">
        <v>135208</v>
      </c>
    </row>
    <row r="106" spans="1:16">
      <c r="A106" s="260" t="e">
        <f>SUMIFS('APP-1'!#REF!,'APP-1'!#REF!,ANALITICO!$F106)</f>
        <v>#REF!</v>
      </c>
      <c r="B106" s="282" t="str">
        <f t="shared" si="4"/>
        <v>3000</v>
      </c>
      <c r="C106" s="264" t="str">
        <f t="shared" si="5"/>
        <v>1</v>
      </c>
      <c r="D106" s="264" t="str">
        <f t="shared" si="6"/>
        <v>1</v>
      </c>
      <c r="E106" s="260" t="s">
        <v>526</v>
      </c>
      <c r="F106" s="260">
        <v>135208</v>
      </c>
      <c r="G106" s="260" t="s">
        <v>527</v>
      </c>
      <c r="H106" s="260">
        <v>39821100</v>
      </c>
      <c r="J106" s="261">
        <v>1914049</v>
      </c>
      <c r="K106" s="261">
        <v>1914049</v>
      </c>
      <c r="L106" s="261">
        <v>384147</v>
      </c>
      <c r="M106" s="261">
        <v>384147</v>
      </c>
      <c r="O106" s="260" t="s">
        <v>579</v>
      </c>
      <c r="P106" s="260">
        <v>135208</v>
      </c>
    </row>
    <row r="107" spans="1:16">
      <c r="A107" s="260" t="e">
        <f>SUMIFS('APP-1'!#REF!,'APP-1'!#REF!,ANALITICO!$F107)</f>
        <v>#REF!</v>
      </c>
      <c r="B107" s="282" t="str">
        <f t="shared" si="4"/>
        <v>3000</v>
      </c>
      <c r="C107" s="264" t="str">
        <f t="shared" si="5"/>
        <v>1</v>
      </c>
      <c r="D107" s="264" t="str">
        <f t="shared" si="6"/>
        <v>1</v>
      </c>
      <c r="E107" s="260" t="s">
        <v>526</v>
      </c>
      <c r="F107" s="260">
        <v>135208</v>
      </c>
      <c r="G107" s="260" t="s">
        <v>527</v>
      </c>
      <c r="H107" s="260">
        <v>39821108</v>
      </c>
      <c r="J107" s="261">
        <v>37038</v>
      </c>
      <c r="K107" s="261">
        <v>37038</v>
      </c>
      <c r="L107" s="261">
        <v>0</v>
      </c>
      <c r="M107" s="261">
        <v>0</v>
      </c>
      <c r="O107" s="260" t="s">
        <v>579</v>
      </c>
      <c r="P107" s="260">
        <v>135208</v>
      </c>
    </row>
    <row r="108" spans="1:16">
      <c r="A108" s="260" t="e">
        <f>SUMIFS('APP-1'!#REF!,'APP-1'!#REF!,ANALITICO!$F108)</f>
        <v>#REF!</v>
      </c>
      <c r="B108" s="282" t="str">
        <f t="shared" si="4"/>
        <v>1000</v>
      </c>
      <c r="C108" s="264" t="str">
        <f t="shared" si="5"/>
        <v>1</v>
      </c>
      <c r="D108" s="264" t="str">
        <f t="shared" si="6"/>
        <v>1</v>
      </c>
      <c r="E108" s="260" t="s">
        <v>526</v>
      </c>
      <c r="F108" s="260">
        <v>171201</v>
      </c>
      <c r="G108" s="260" t="s">
        <v>527</v>
      </c>
      <c r="H108" s="260">
        <v>11311100</v>
      </c>
      <c r="J108" s="261">
        <v>32301909</v>
      </c>
      <c r="K108" s="261">
        <v>32891909</v>
      </c>
      <c r="L108" s="261">
        <v>9420556.0899999999</v>
      </c>
      <c r="M108" s="261">
        <v>9269270.5</v>
      </c>
      <c r="O108" s="260" t="s">
        <v>579</v>
      </c>
      <c r="P108" s="260">
        <v>171201</v>
      </c>
    </row>
    <row r="109" spans="1:16">
      <c r="A109" s="260" t="e">
        <f>SUMIFS('APP-1'!#REF!,'APP-1'!#REF!,ANALITICO!$F109)</f>
        <v>#REF!</v>
      </c>
      <c r="B109" s="282" t="str">
        <f t="shared" si="4"/>
        <v>1000</v>
      </c>
      <c r="C109" s="264" t="str">
        <f t="shared" si="5"/>
        <v>1</v>
      </c>
      <c r="D109" s="264" t="str">
        <f t="shared" si="6"/>
        <v>1</v>
      </c>
      <c r="E109" s="260" t="s">
        <v>526</v>
      </c>
      <c r="F109" s="260">
        <v>171201</v>
      </c>
      <c r="G109" s="260" t="s">
        <v>527</v>
      </c>
      <c r="H109" s="260">
        <v>11321100</v>
      </c>
      <c r="J109" s="261">
        <v>27444863</v>
      </c>
      <c r="K109" s="261">
        <v>27444863</v>
      </c>
      <c r="L109" s="261">
        <v>9090275</v>
      </c>
      <c r="M109" s="261">
        <v>9090275</v>
      </c>
      <c r="O109" s="260" t="s">
        <v>579</v>
      </c>
      <c r="P109" s="260">
        <v>171201</v>
      </c>
    </row>
    <row r="110" spans="1:16">
      <c r="A110" s="260" t="e">
        <f>SUMIFS('APP-1'!#REF!,'APP-1'!#REF!,ANALITICO!$F110)</f>
        <v>#REF!</v>
      </c>
      <c r="B110" s="282" t="str">
        <f t="shared" si="4"/>
        <v>1000</v>
      </c>
      <c r="C110" s="264" t="str">
        <f t="shared" si="5"/>
        <v>2</v>
      </c>
      <c r="D110" s="264" t="str">
        <f t="shared" si="6"/>
        <v>1</v>
      </c>
      <c r="E110" s="260" t="s">
        <v>526</v>
      </c>
      <c r="F110" s="260">
        <v>171201</v>
      </c>
      <c r="G110" s="260" t="s">
        <v>527</v>
      </c>
      <c r="H110" s="260">
        <v>11322100</v>
      </c>
      <c r="J110" s="261">
        <v>5790392</v>
      </c>
      <c r="K110" s="261">
        <v>5790392</v>
      </c>
      <c r="L110" s="261">
        <v>1475591</v>
      </c>
      <c r="M110" s="261">
        <v>1475591</v>
      </c>
      <c r="O110" s="260" t="s">
        <v>579</v>
      </c>
      <c r="P110" s="260">
        <v>171201</v>
      </c>
    </row>
    <row r="111" spans="1:16">
      <c r="A111" s="260" t="e">
        <f>SUMIFS('APP-1'!#REF!,'APP-1'!#REF!,ANALITICO!$F111)</f>
        <v>#REF!</v>
      </c>
      <c r="B111" s="282" t="str">
        <f t="shared" si="4"/>
        <v>1000</v>
      </c>
      <c r="C111" s="264" t="str">
        <f t="shared" si="5"/>
        <v>1</v>
      </c>
      <c r="D111" s="264" t="str">
        <f t="shared" si="6"/>
        <v>1</v>
      </c>
      <c r="E111" s="260" t="s">
        <v>526</v>
      </c>
      <c r="F111" s="260">
        <v>171201</v>
      </c>
      <c r="G111" s="260" t="s">
        <v>527</v>
      </c>
      <c r="H111" s="260">
        <v>12211108</v>
      </c>
      <c r="J111" s="261">
        <v>2268830</v>
      </c>
      <c r="K111" s="261">
        <v>2268830</v>
      </c>
      <c r="L111" s="261">
        <v>575961</v>
      </c>
      <c r="M111" s="261">
        <v>575961</v>
      </c>
      <c r="O111" s="260" t="s">
        <v>579</v>
      </c>
      <c r="P111" s="260">
        <v>171201</v>
      </c>
    </row>
    <row r="112" spans="1:16">
      <c r="A112" s="260" t="e">
        <f>SUMIFS('APP-1'!#REF!,'APP-1'!#REF!,ANALITICO!$F112)</f>
        <v>#REF!</v>
      </c>
      <c r="B112" s="282" t="str">
        <f t="shared" si="4"/>
        <v>1000</v>
      </c>
      <c r="C112" s="264" t="str">
        <f t="shared" si="5"/>
        <v>1</v>
      </c>
      <c r="D112" s="264" t="str">
        <f t="shared" si="6"/>
        <v>1</v>
      </c>
      <c r="E112" s="260" t="s">
        <v>526</v>
      </c>
      <c r="F112" s="260">
        <v>171201</v>
      </c>
      <c r="G112" s="260" t="s">
        <v>527</v>
      </c>
      <c r="H112" s="260">
        <v>13111100</v>
      </c>
      <c r="J112" s="261">
        <v>482635</v>
      </c>
      <c r="K112" s="261">
        <v>482635</v>
      </c>
      <c r="L112" s="261">
        <v>122520</v>
      </c>
      <c r="M112" s="261">
        <v>122520</v>
      </c>
      <c r="O112" s="260" t="s">
        <v>579</v>
      </c>
      <c r="P112" s="260">
        <v>171201</v>
      </c>
    </row>
    <row r="113" spans="1:16">
      <c r="A113" s="260" t="e">
        <f>SUMIFS('APP-1'!#REF!,'APP-1'!#REF!,ANALITICO!$F113)</f>
        <v>#REF!</v>
      </c>
      <c r="B113" s="282" t="str">
        <f t="shared" si="4"/>
        <v>1000</v>
      </c>
      <c r="C113" s="264" t="str">
        <f t="shared" si="5"/>
        <v>1</v>
      </c>
      <c r="D113" s="264" t="str">
        <f t="shared" si="6"/>
        <v>1</v>
      </c>
      <c r="E113" s="260" t="s">
        <v>526</v>
      </c>
      <c r="F113" s="260">
        <v>171201</v>
      </c>
      <c r="G113" s="260" t="s">
        <v>527</v>
      </c>
      <c r="H113" s="260">
        <v>13211100</v>
      </c>
      <c r="J113" s="261">
        <v>206054</v>
      </c>
      <c r="K113" s="261">
        <v>206054</v>
      </c>
      <c r="L113" s="261">
        <v>0</v>
      </c>
      <c r="M113" s="261">
        <v>0</v>
      </c>
      <c r="O113" s="260" t="s">
        <v>579</v>
      </c>
      <c r="P113" s="260">
        <v>171201</v>
      </c>
    </row>
    <row r="114" spans="1:16">
      <c r="A114" s="260" t="e">
        <f>SUMIFS('APP-1'!#REF!,'APP-1'!#REF!,ANALITICO!$F114)</f>
        <v>#REF!</v>
      </c>
      <c r="B114" s="282" t="str">
        <f t="shared" si="4"/>
        <v>1000</v>
      </c>
      <c r="C114" s="264" t="str">
        <f t="shared" si="5"/>
        <v>1</v>
      </c>
      <c r="D114" s="264" t="str">
        <f t="shared" si="6"/>
        <v>1</v>
      </c>
      <c r="E114" s="260" t="s">
        <v>526</v>
      </c>
      <c r="F114" s="260">
        <v>171201</v>
      </c>
      <c r="G114" s="260" t="s">
        <v>527</v>
      </c>
      <c r="H114" s="260">
        <v>13221100</v>
      </c>
      <c r="J114" s="261">
        <v>32846</v>
      </c>
      <c r="K114" s="261">
        <v>32846</v>
      </c>
      <c r="L114" s="261">
        <v>9899</v>
      </c>
      <c r="M114" s="261">
        <v>9899</v>
      </c>
      <c r="O114" s="260" t="s">
        <v>579</v>
      </c>
      <c r="P114" s="260">
        <v>171201</v>
      </c>
    </row>
    <row r="115" spans="1:16">
      <c r="A115" s="260" t="e">
        <f>SUMIFS('APP-1'!#REF!,'APP-1'!#REF!,ANALITICO!$F115)</f>
        <v>#REF!</v>
      </c>
      <c r="B115" s="282" t="str">
        <f t="shared" si="4"/>
        <v>1000</v>
      </c>
      <c r="C115" s="264" t="str">
        <f t="shared" si="5"/>
        <v>1</v>
      </c>
      <c r="D115" s="264" t="str">
        <f t="shared" si="6"/>
        <v>1</v>
      </c>
      <c r="E115" s="260" t="s">
        <v>526</v>
      </c>
      <c r="F115" s="260">
        <v>171201</v>
      </c>
      <c r="G115" s="260" t="s">
        <v>527</v>
      </c>
      <c r="H115" s="260">
        <v>13231108</v>
      </c>
      <c r="J115" s="261">
        <v>540750</v>
      </c>
      <c r="K115" s="261">
        <v>540750</v>
      </c>
      <c r="L115" s="261">
        <v>0</v>
      </c>
      <c r="M115" s="261">
        <v>0</v>
      </c>
      <c r="O115" s="260" t="s">
        <v>579</v>
      </c>
      <c r="P115" s="260">
        <v>171201</v>
      </c>
    </row>
    <row r="116" spans="1:16">
      <c r="A116" s="260" t="e">
        <f>SUMIFS('APP-1'!#REF!,'APP-1'!#REF!,ANALITICO!$F116)</f>
        <v>#REF!</v>
      </c>
      <c r="B116" s="282" t="str">
        <f t="shared" si="4"/>
        <v>1000</v>
      </c>
      <c r="C116" s="264" t="str">
        <f t="shared" si="5"/>
        <v>2</v>
      </c>
      <c r="D116" s="264" t="str">
        <f t="shared" si="6"/>
        <v>1</v>
      </c>
      <c r="E116" s="260" t="s">
        <v>526</v>
      </c>
      <c r="F116" s="260">
        <v>171201</v>
      </c>
      <c r="G116" s="260" t="s">
        <v>527</v>
      </c>
      <c r="H116" s="260">
        <v>13232100</v>
      </c>
      <c r="J116" s="261">
        <v>5649157</v>
      </c>
      <c r="K116" s="261">
        <v>5649157</v>
      </c>
      <c r="L116" s="261">
        <v>0</v>
      </c>
      <c r="M116" s="261">
        <v>0</v>
      </c>
      <c r="O116" s="260" t="s">
        <v>579</v>
      </c>
      <c r="P116" s="260">
        <v>171201</v>
      </c>
    </row>
    <row r="117" spans="1:16">
      <c r="A117" s="260" t="e">
        <f>SUMIFS('APP-1'!#REF!,'APP-1'!#REF!,ANALITICO!$F117)</f>
        <v>#REF!</v>
      </c>
      <c r="B117" s="282" t="str">
        <f t="shared" si="4"/>
        <v>1000</v>
      </c>
      <c r="C117" s="264" t="str">
        <f t="shared" si="5"/>
        <v>2</v>
      </c>
      <c r="D117" s="264" t="str">
        <f t="shared" si="6"/>
        <v>1</v>
      </c>
      <c r="E117" s="260" t="s">
        <v>526</v>
      </c>
      <c r="F117" s="260">
        <v>171201</v>
      </c>
      <c r="G117" s="260" t="s">
        <v>527</v>
      </c>
      <c r="H117" s="260">
        <v>13312100</v>
      </c>
      <c r="J117" s="261">
        <v>2248978</v>
      </c>
      <c r="K117" s="261">
        <v>2248978</v>
      </c>
      <c r="L117" s="261">
        <v>657945</v>
      </c>
      <c r="M117" s="261">
        <v>657945</v>
      </c>
      <c r="O117" s="260" t="s">
        <v>579</v>
      </c>
      <c r="P117" s="260">
        <v>171201</v>
      </c>
    </row>
    <row r="118" spans="1:16">
      <c r="A118" s="260" t="e">
        <f>SUMIFS('APP-1'!#REF!,'APP-1'!#REF!,ANALITICO!$F118)</f>
        <v>#REF!</v>
      </c>
      <c r="B118" s="282" t="str">
        <f t="shared" si="4"/>
        <v>1000</v>
      </c>
      <c r="C118" s="264" t="str">
        <f t="shared" si="5"/>
        <v>1</v>
      </c>
      <c r="D118" s="264" t="str">
        <f t="shared" si="6"/>
        <v>1</v>
      </c>
      <c r="E118" s="260" t="s">
        <v>526</v>
      </c>
      <c r="F118" s="260">
        <v>171201</v>
      </c>
      <c r="G118" s="260" t="s">
        <v>527</v>
      </c>
      <c r="H118" s="260">
        <v>13321100</v>
      </c>
      <c r="J118" s="261">
        <v>524865</v>
      </c>
      <c r="K118" s="261">
        <v>524865</v>
      </c>
      <c r="L118" s="261">
        <v>95430</v>
      </c>
      <c r="M118" s="261">
        <v>95430</v>
      </c>
      <c r="O118" s="260" t="s">
        <v>579</v>
      </c>
      <c r="P118" s="260">
        <v>171201</v>
      </c>
    </row>
    <row r="119" spans="1:16">
      <c r="A119" s="260" t="e">
        <f>SUMIFS('APP-1'!#REF!,'APP-1'!#REF!,ANALITICO!$F119)</f>
        <v>#REF!</v>
      </c>
      <c r="B119" s="282" t="str">
        <f t="shared" si="4"/>
        <v>1000</v>
      </c>
      <c r="C119" s="264" t="str">
        <f t="shared" si="5"/>
        <v>2</v>
      </c>
      <c r="D119" s="264" t="str">
        <f t="shared" si="6"/>
        <v>1</v>
      </c>
      <c r="E119" s="260" t="s">
        <v>526</v>
      </c>
      <c r="F119" s="260">
        <v>171201</v>
      </c>
      <c r="G119" s="260" t="s">
        <v>527</v>
      </c>
      <c r="H119" s="260">
        <v>13432100</v>
      </c>
      <c r="J119" s="261">
        <v>2414003</v>
      </c>
      <c r="K119" s="261">
        <v>2414003</v>
      </c>
      <c r="L119" s="261">
        <v>622870</v>
      </c>
      <c r="M119" s="261">
        <v>622477.35</v>
      </c>
      <c r="O119" s="260" t="s">
        <v>579</v>
      </c>
      <c r="P119" s="260">
        <v>171201</v>
      </c>
    </row>
    <row r="120" spans="1:16">
      <c r="A120" s="260" t="e">
        <f>SUMIFS('APP-1'!#REF!,'APP-1'!#REF!,ANALITICO!$F120)</f>
        <v>#REF!</v>
      </c>
      <c r="B120" s="282" t="str">
        <f t="shared" si="4"/>
        <v>1000</v>
      </c>
      <c r="C120" s="264" t="str">
        <f t="shared" si="5"/>
        <v>2</v>
      </c>
      <c r="D120" s="264" t="str">
        <f t="shared" si="6"/>
        <v>2</v>
      </c>
      <c r="E120" s="260" t="s">
        <v>526</v>
      </c>
      <c r="F120" s="260">
        <v>171201</v>
      </c>
      <c r="G120" s="260" t="s">
        <v>527</v>
      </c>
      <c r="H120" s="260">
        <v>14112201</v>
      </c>
      <c r="J120" s="261">
        <v>4607999</v>
      </c>
      <c r="K120" s="261">
        <v>4607999</v>
      </c>
      <c r="L120" s="261">
        <v>916936.2</v>
      </c>
      <c r="M120" s="261">
        <v>916936.2</v>
      </c>
      <c r="O120" s="260" t="s">
        <v>579</v>
      </c>
      <c r="P120" s="260">
        <v>171201</v>
      </c>
    </row>
    <row r="121" spans="1:16">
      <c r="A121" s="260" t="e">
        <f>SUMIFS('APP-1'!#REF!,'APP-1'!#REF!,ANALITICO!$F121)</f>
        <v>#REF!</v>
      </c>
      <c r="B121" s="282" t="str">
        <f t="shared" si="4"/>
        <v>1000</v>
      </c>
      <c r="C121" s="264" t="str">
        <f t="shared" si="5"/>
        <v>2</v>
      </c>
      <c r="D121" s="264" t="str">
        <f t="shared" si="6"/>
        <v>2</v>
      </c>
      <c r="E121" s="260" t="s">
        <v>526</v>
      </c>
      <c r="F121" s="260">
        <v>171201</v>
      </c>
      <c r="G121" s="260" t="s">
        <v>527</v>
      </c>
      <c r="H121" s="260">
        <v>14112203</v>
      </c>
      <c r="J121" s="261">
        <v>1338870</v>
      </c>
      <c r="K121" s="261">
        <v>1338870</v>
      </c>
      <c r="L121" s="261">
        <v>270595.31</v>
      </c>
      <c r="M121" s="261">
        <v>270595.31</v>
      </c>
      <c r="O121" s="260" t="s">
        <v>579</v>
      </c>
      <c r="P121" s="260">
        <v>171201</v>
      </c>
    </row>
    <row r="122" spans="1:16">
      <c r="A122" s="260" t="e">
        <f>SUMIFS('APP-1'!#REF!,'APP-1'!#REF!,ANALITICO!$F122)</f>
        <v>#REF!</v>
      </c>
      <c r="B122" s="282" t="str">
        <f t="shared" si="4"/>
        <v>1000</v>
      </c>
      <c r="C122" s="264" t="str">
        <f t="shared" si="5"/>
        <v>2</v>
      </c>
      <c r="D122" s="264" t="str">
        <f t="shared" si="6"/>
        <v>2</v>
      </c>
      <c r="E122" s="260" t="s">
        <v>526</v>
      </c>
      <c r="F122" s="260">
        <v>171201</v>
      </c>
      <c r="G122" s="260" t="s">
        <v>527</v>
      </c>
      <c r="H122" s="260">
        <v>14112208</v>
      </c>
      <c r="J122" s="261">
        <v>103297</v>
      </c>
      <c r="K122" s="261">
        <v>103297</v>
      </c>
      <c r="L122" s="261">
        <v>20104.55</v>
      </c>
      <c r="M122" s="261">
        <v>20104.55</v>
      </c>
      <c r="O122" s="260" t="s">
        <v>579</v>
      </c>
      <c r="P122" s="260">
        <v>171201</v>
      </c>
    </row>
    <row r="123" spans="1:16">
      <c r="A123" s="260" t="e">
        <f>SUMIFS('APP-1'!#REF!,'APP-1'!#REF!,ANALITICO!$F123)</f>
        <v>#REF!</v>
      </c>
      <c r="B123" s="282" t="str">
        <f t="shared" si="4"/>
        <v>1000</v>
      </c>
      <c r="C123" s="264" t="str">
        <f t="shared" si="5"/>
        <v>1</v>
      </c>
      <c r="D123" s="264" t="str">
        <f t="shared" si="6"/>
        <v>2</v>
      </c>
      <c r="E123" s="260" t="s">
        <v>526</v>
      </c>
      <c r="F123" s="260">
        <v>171201</v>
      </c>
      <c r="G123" s="260" t="s">
        <v>527</v>
      </c>
      <c r="H123" s="260">
        <v>14211201</v>
      </c>
      <c r="J123" s="261">
        <v>843086</v>
      </c>
      <c r="K123" s="261">
        <v>843086</v>
      </c>
      <c r="L123" s="261">
        <v>149524.29999999999</v>
      </c>
      <c r="M123" s="261">
        <v>149524.29999999999</v>
      </c>
      <c r="O123" s="260" t="s">
        <v>579</v>
      </c>
      <c r="P123" s="260">
        <v>171201</v>
      </c>
    </row>
    <row r="124" spans="1:16">
      <c r="A124" s="260" t="e">
        <f>SUMIFS('APP-1'!#REF!,'APP-1'!#REF!,ANALITICO!$F124)</f>
        <v>#REF!</v>
      </c>
      <c r="B124" s="282" t="str">
        <f t="shared" si="4"/>
        <v>1000</v>
      </c>
      <c r="C124" s="264" t="str">
        <f t="shared" si="5"/>
        <v>1</v>
      </c>
      <c r="D124" s="264" t="str">
        <f t="shared" si="6"/>
        <v>2</v>
      </c>
      <c r="E124" s="260" t="s">
        <v>526</v>
      </c>
      <c r="F124" s="260">
        <v>171201</v>
      </c>
      <c r="G124" s="260" t="s">
        <v>527</v>
      </c>
      <c r="H124" s="260">
        <v>14211203</v>
      </c>
      <c r="J124" s="261">
        <v>1126105</v>
      </c>
      <c r="K124" s="261">
        <v>1126105</v>
      </c>
      <c r="L124" s="261">
        <v>214976.64000000001</v>
      </c>
      <c r="M124" s="261">
        <v>214976.64000000001</v>
      </c>
      <c r="O124" s="260" t="s">
        <v>579</v>
      </c>
      <c r="P124" s="260">
        <v>171201</v>
      </c>
    </row>
    <row r="125" spans="1:16">
      <c r="A125" s="260" t="e">
        <f>SUMIFS('APP-1'!#REF!,'APP-1'!#REF!,ANALITICO!$F125)</f>
        <v>#REF!</v>
      </c>
      <c r="B125" s="282" t="str">
        <f t="shared" si="4"/>
        <v>1000</v>
      </c>
      <c r="C125" s="264" t="str">
        <f t="shared" si="5"/>
        <v>1</v>
      </c>
      <c r="D125" s="264" t="str">
        <f t="shared" si="6"/>
        <v>2</v>
      </c>
      <c r="E125" s="260" t="s">
        <v>526</v>
      </c>
      <c r="F125" s="260">
        <v>171201</v>
      </c>
      <c r="G125" s="260" t="s">
        <v>527</v>
      </c>
      <c r="H125" s="260">
        <v>14311200</v>
      </c>
      <c r="J125" s="261">
        <v>865621</v>
      </c>
      <c r="K125" s="261">
        <v>865621</v>
      </c>
      <c r="L125" s="261">
        <v>147486</v>
      </c>
      <c r="M125" s="261">
        <v>147486</v>
      </c>
      <c r="O125" s="260" t="s">
        <v>579</v>
      </c>
      <c r="P125" s="260">
        <v>171201</v>
      </c>
    </row>
    <row r="126" spans="1:16">
      <c r="A126" s="260" t="e">
        <f>SUMIFS('APP-1'!#REF!,'APP-1'!#REF!,ANALITICO!$F126)</f>
        <v>#REF!</v>
      </c>
      <c r="B126" s="282" t="str">
        <f t="shared" si="4"/>
        <v>1000</v>
      </c>
      <c r="C126" s="264" t="str">
        <f t="shared" si="5"/>
        <v>1</v>
      </c>
      <c r="D126" s="264" t="str">
        <f t="shared" si="6"/>
        <v>2</v>
      </c>
      <c r="E126" s="260" t="s">
        <v>526</v>
      </c>
      <c r="F126" s="260">
        <v>171201</v>
      </c>
      <c r="G126" s="260" t="s">
        <v>527</v>
      </c>
      <c r="H126" s="260">
        <v>14411200</v>
      </c>
      <c r="J126" s="261">
        <v>1314574</v>
      </c>
      <c r="K126" s="261">
        <v>1314574</v>
      </c>
      <c r="L126" s="261">
        <v>216042.82</v>
      </c>
      <c r="M126" s="261">
        <v>216042.82</v>
      </c>
      <c r="O126" s="260" t="s">
        <v>579</v>
      </c>
      <c r="P126" s="260">
        <v>171201</v>
      </c>
    </row>
    <row r="127" spans="1:16">
      <c r="A127" s="260" t="e">
        <f>SUMIFS('APP-1'!#REF!,'APP-1'!#REF!,ANALITICO!$F127)</f>
        <v>#REF!</v>
      </c>
      <c r="B127" s="282" t="str">
        <f t="shared" si="4"/>
        <v>1000</v>
      </c>
      <c r="C127" s="264" t="str">
        <f t="shared" si="5"/>
        <v>1</v>
      </c>
      <c r="D127" s="264" t="str">
        <f t="shared" si="6"/>
        <v>2</v>
      </c>
      <c r="E127" s="260" t="s">
        <v>526</v>
      </c>
      <c r="F127" s="260">
        <v>171201</v>
      </c>
      <c r="G127" s="260" t="s">
        <v>527</v>
      </c>
      <c r="H127" s="260">
        <v>14431200</v>
      </c>
      <c r="J127" s="261">
        <v>253720</v>
      </c>
      <c r="K127" s="261">
        <v>253720</v>
      </c>
      <c r="L127" s="261">
        <v>38631.31</v>
      </c>
      <c r="M127" s="261">
        <v>38631.31</v>
      </c>
      <c r="O127" s="260" t="s">
        <v>579</v>
      </c>
      <c r="P127" s="260">
        <v>171201</v>
      </c>
    </row>
    <row r="128" spans="1:16">
      <c r="A128" s="260" t="e">
        <f>SUMIFS('APP-1'!#REF!,'APP-1'!#REF!,ANALITICO!$F128)</f>
        <v>#REF!</v>
      </c>
      <c r="B128" s="282" t="str">
        <f t="shared" si="4"/>
        <v>1000</v>
      </c>
      <c r="C128" s="264" t="str">
        <f t="shared" si="5"/>
        <v>1</v>
      </c>
      <c r="D128" s="264" t="str">
        <f t="shared" si="6"/>
        <v>2</v>
      </c>
      <c r="E128" s="260" t="s">
        <v>526</v>
      </c>
      <c r="F128" s="260">
        <v>171201</v>
      </c>
      <c r="G128" s="260" t="s">
        <v>527</v>
      </c>
      <c r="H128" s="260">
        <v>15111200</v>
      </c>
      <c r="J128" s="261">
        <v>1560586</v>
      </c>
      <c r="K128" s="261">
        <v>1560586</v>
      </c>
      <c r="L128" s="261">
        <v>302952.45</v>
      </c>
      <c r="M128" s="261">
        <v>302952.45</v>
      </c>
      <c r="O128" s="260" t="s">
        <v>579</v>
      </c>
      <c r="P128" s="260">
        <v>171201</v>
      </c>
    </row>
    <row r="129" spans="1:16">
      <c r="A129" s="260" t="e">
        <f>SUMIFS('APP-1'!#REF!,'APP-1'!#REF!,ANALITICO!$F129)</f>
        <v>#REF!</v>
      </c>
      <c r="B129" s="282" t="str">
        <f t="shared" si="4"/>
        <v>1000</v>
      </c>
      <c r="C129" s="264" t="str">
        <f t="shared" si="5"/>
        <v>1</v>
      </c>
      <c r="D129" s="264" t="str">
        <f t="shared" si="6"/>
        <v>1</v>
      </c>
      <c r="E129" s="260" t="s">
        <v>526</v>
      </c>
      <c r="F129" s="260">
        <v>171201</v>
      </c>
      <c r="G129" s="260" t="s">
        <v>527</v>
      </c>
      <c r="H129" s="260">
        <v>15411100</v>
      </c>
      <c r="J129" s="261">
        <v>2032183</v>
      </c>
      <c r="K129" s="261">
        <v>2032183</v>
      </c>
      <c r="L129" s="261">
        <v>721270</v>
      </c>
      <c r="M129" s="261">
        <v>721270</v>
      </c>
      <c r="O129" s="260" t="s">
        <v>579</v>
      </c>
      <c r="P129" s="260">
        <v>171201</v>
      </c>
    </row>
    <row r="130" spans="1:16">
      <c r="A130" s="260" t="e">
        <f>SUMIFS('APP-1'!#REF!,'APP-1'!#REF!,ANALITICO!$F130)</f>
        <v>#REF!</v>
      </c>
      <c r="B130" s="282" t="str">
        <f t="shared" si="4"/>
        <v>1000</v>
      </c>
      <c r="C130" s="264" t="str">
        <f t="shared" si="5"/>
        <v>1</v>
      </c>
      <c r="D130" s="264" t="str">
        <f t="shared" si="6"/>
        <v>2</v>
      </c>
      <c r="E130" s="260" t="s">
        <v>526</v>
      </c>
      <c r="F130" s="260">
        <v>171201</v>
      </c>
      <c r="G130" s="260" t="s">
        <v>527</v>
      </c>
      <c r="H130" s="260">
        <v>15411208</v>
      </c>
      <c r="J130" s="261">
        <v>2163000</v>
      </c>
      <c r="K130" s="261">
        <v>2163000</v>
      </c>
      <c r="L130" s="261">
        <v>0</v>
      </c>
      <c r="M130" s="261">
        <v>0</v>
      </c>
      <c r="O130" s="260" t="s">
        <v>579</v>
      </c>
      <c r="P130" s="260">
        <v>171201</v>
      </c>
    </row>
    <row r="131" spans="1:16">
      <c r="A131" s="260" t="e">
        <f>SUMIFS('APP-1'!#REF!,'APP-1'!#REF!,ANALITICO!$F131)</f>
        <v>#REF!</v>
      </c>
      <c r="B131" s="282" t="str">
        <f t="shared" si="4"/>
        <v>1000</v>
      </c>
      <c r="C131" s="264" t="str">
        <f t="shared" si="5"/>
        <v>1</v>
      </c>
      <c r="D131" s="264" t="str">
        <f t="shared" si="6"/>
        <v>2</v>
      </c>
      <c r="E131" s="260" t="s">
        <v>526</v>
      </c>
      <c r="F131" s="260">
        <v>171201</v>
      </c>
      <c r="G131" s="260" t="s">
        <v>527</v>
      </c>
      <c r="H131" s="260">
        <v>15411218</v>
      </c>
      <c r="J131" s="261">
        <v>4326000</v>
      </c>
      <c r="K131" s="261">
        <v>4326000</v>
      </c>
      <c r="L131" s="261">
        <v>0</v>
      </c>
      <c r="M131" s="261">
        <v>0</v>
      </c>
      <c r="O131" s="260" t="s">
        <v>579</v>
      </c>
      <c r="P131" s="260">
        <v>171201</v>
      </c>
    </row>
    <row r="132" spans="1:16">
      <c r="A132" s="260" t="e">
        <f>SUMIFS('APP-1'!#REF!,'APP-1'!#REF!,ANALITICO!$F132)</f>
        <v>#REF!</v>
      </c>
      <c r="B132" s="282" t="str">
        <f t="shared" ref="B132:B195" si="7">MID(H132,1,1)&amp;"000"</f>
        <v>1000</v>
      </c>
      <c r="C132" s="264" t="str">
        <f t="shared" ref="C132:C195" si="8">MID(H132,5,1)</f>
        <v>1</v>
      </c>
      <c r="D132" s="264" t="str">
        <f t="shared" ref="D132:D195" si="9">MID(H132,6,1)</f>
        <v>1</v>
      </c>
      <c r="E132" s="260" t="s">
        <v>526</v>
      </c>
      <c r="F132" s="260">
        <v>171201</v>
      </c>
      <c r="G132" s="260" t="s">
        <v>527</v>
      </c>
      <c r="H132" s="260">
        <v>15421100</v>
      </c>
      <c r="J132" s="261">
        <v>51435</v>
      </c>
      <c r="K132" s="261">
        <v>51435</v>
      </c>
      <c r="L132" s="261">
        <v>6304</v>
      </c>
      <c r="M132" s="261">
        <v>6304</v>
      </c>
      <c r="O132" s="260" t="s">
        <v>579</v>
      </c>
      <c r="P132" s="260">
        <v>171201</v>
      </c>
    </row>
    <row r="133" spans="1:16">
      <c r="A133" s="260" t="e">
        <f>SUMIFS('APP-1'!#REF!,'APP-1'!#REF!,ANALITICO!$F133)</f>
        <v>#REF!</v>
      </c>
      <c r="B133" s="282" t="str">
        <f t="shared" si="7"/>
        <v>1000</v>
      </c>
      <c r="C133" s="264" t="str">
        <f t="shared" si="8"/>
        <v>1</v>
      </c>
      <c r="D133" s="264" t="str">
        <f t="shared" si="9"/>
        <v>1</v>
      </c>
      <c r="E133" s="260" t="s">
        <v>526</v>
      </c>
      <c r="F133" s="260">
        <v>171201</v>
      </c>
      <c r="G133" s="260" t="s">
        <v>527</v>
      </c>
      <c r="H133" s="260">
        <v>15441100</v>
      </c>
      <c r="J133" s="261">
        <v>2699084</v>
      </c>
      <c r="K133" s="261">
        <v>2699084</v>
      </c>
      <c r="L133" s="261">
        <v>754599</v>
      </c>
      <c r="M133" s="261">
        <v>754599</v>
      </c>
      <c r="O133" s="260" t="s">
        <v>579</v>
      </c>
      <c r="P133" s="260">
        <v>171201</v>
      </c>
    </row>
    <row r="134" spans="1:16">
      <c r="A134" s="260" t="e">
        <f>SUMIFS('APP-1'!#REF!,'APP-1'!#REF!,ANALITICO!$F134)</f>
        <v>#REF!</v>
      </c>
      <c r="B134" s="282" t="str">
        <f t="shared" si="7"/>
        <v>1000</v>
      </c>
      <c r="C134" s="264" t="str">
        <f t="shared" si="8"/>
        <v>1</v>
      </c>
      <c r="D134" s="264" t="str">
        <f t="shared" si="9"/>
        <v>1</v>
      </c>
      <c r="E134" s="260" t="s">
        <v>526</v>
      </c>
      <c r="F134" s="260">
        <v>171201</v>
      </c>
      <c r="G134" s="260" t="s">
        <v>527</v>
      </c>
      <c r="H134" s="260">
        <v>15451100</v>
      </c>
      <c r="J134" s="261">
        <v>461485</v>
      </c>
      <c r="K134" s="261">
        <v>461485</v>
      </c>
      <c r="L134" s="261">
        <v>115371</v>
      </c>
      <c r="M134" s="261">
        <v>113171.61</v>
      </c>
      <c r="O134" s="260" t="s">
        <v>579</v>
      </c>
      <c r="P134" s="260">
        <v>171201</v>
      </c>
    </row>
    <row r="135" spans="1:16">
      <c r="A135" s="260" t="e">
        <f>SUMIFS('APP-1'!#REF!,'APP-1'!#REF!,ANALITICO!$F135)</f>
        <v>#REF!</v>
      </c>
      <c r="B135" s="282" t="str">
        <f t="shared" si="7"/>
        <v>1000</v>
      </c>
      <c r="C135" s="264" t="str">
        <f t="shared" si="8"/>
        <v>1</v>
      </c>
      <c r="D135" s="264" t="str">
        <f t="shared" si="9"/>
        <v>1</v>
      </c>
      <c r="E135" s="260" t="s">
        <v>526</v>
      </c>
      <c r="F135" s="260">
        <v>171201</v>
      </c>
      <c r="G135" s="260" t="s">
        <v>527</v>
      </c>
      <c r="H135" s="260">
        <v>15451109</v>
      </c>
      <c r="J135" s="261">
        <v>3432262</v>
      </c>
      <c r="K135" s="261">
        <v>3432262</v>
      </c>
      <c r="L135" s="261">
        <v>858066</v>
      </c>
      <c r="M135" s="261">
        <v>857864.66</v>
      </c>
      <c r="O135" s="260" t="s">
        <v>579</v>
      </c>
      <c r="P135" s="260">
        <v>171201</v>
      </c>
    </row>
    <row r="136" spans="1:16">
      <c r="A136" s="260" t="e">
        <f>SUMIFS('APP-1'!#REF!,'APP-1'!#REF!,ANALITICO!$F136)</f>
        <v>#REF!</v>
      </c>
      <c r="B136" s="282" t="str">
        <f t="shared" si="7"/>
        <v>1000</v>
      </c>
      <c r="C136" s="264" t="str">
        <f t="shared" si="8"/>
        <v>1</v>
      </c>
      <c r="D136" s="264" t="str">
        <f t="shared" si="9"/>
        <v>1</v>
      </c>
      <c r="E136" s="260" t="s">
        <v>526</v>
      </c>
      <c r="F136" s="260">
        <v>171201</v>
      </c>
      <c r="G136" s="260" t="s">
        <v>527</v>
      </c>
      <c r="H136" s="260">
        <v>15451110</v>
      </c>
      <c r="J136" s="261">
        <v>196944</v>
      </c>
      <c r="K136" s="261">
        <v>196944</v>
      </c>
      <c r="L136" s="261">
        <v>32824</v>
      </c>
      <c r="M136" s="261">
        <v>32824</v>
      </c>
      <c r="O136" s="260" t="s">
        <v>579</v>
      </c>
      <c r="P136" s="260">
        <v>171201</v>
      </c>
    </row>
    <row r="137" spans="1:16">
      <c r="A137" s="260" t="e">
        <f>SUMIFS('APP-1'!#REF!,'APP-1'!#REF!,ANALITICO!$F137)</f>
        <v>#REF!</v>
      </c>
      <c r="B137" s="282" t="str">
        <f t="shared" si="7"/>
        <v>1000</v>
      </c>
      <c r="C137" s="264" t="str">
        <f t="shared" si="8"/>
        <v>1</v>
      </c>
      <c r="D137" s="264" t="str">
        <f t="shared" si="9"/>
        <v>1</v>
      </c>
      <c r="E137" s="260" t="s">
        <v>526</v>
      </c>
      <c r="F137" s="260">
        <v>171201</v>
      </c>
      <c r="G137" s="260" t="s">
        <v>527</v>
      </c>
      <c r="H137" s="260">
        <v>15461100</v>
      </c>
      <c r="J137" s="261">
        <v>470311</v>
      </c>
      <c r="K137" s="261">
        <v>470311</v>
      </c>
      <c r="L137" s="261">
        <v>122103</v>
      </c>
      <c r="M137" s="261">
        <v>122103</v>
      </c>
      <c r="O137" s="260" t="s">
        <v>579</v>
      </c>
      <c r="P137" s="260">
        <v>171201</v>
      </c>
    </row>
    <row r="138" spans="1:16">
      <c r="A138" s="260" t="e">
        <f>SUMIFS('APP-1'!#REF!,'APP-1'!#REF!,ANALITICO!$F138)</f>
        <v>#REF!</v>
      </c>
      <c r="B138" s="282" t="str">
        <f t="shared" si="7"/>
        <v>1000</v>
      </c>
      <c r="C138" s="264" t="str">
        <f t="shared" si="8"/>
        <v>1</v>
      </c>
      <c r="D138" s="264" t="str">
        <f t="shared" si="9"/>
        <v>1</v>
      </c>
      <c r="E138" s="260" t="s">
        <v>526</v>
      </c>
      <c r="F138" s="260">
        <v>171201</v>
      </c>
      <c r="G138" s="260" t="s">
        <v>527</v>
      </c>
      <c r="H138" s="260">
        <v>15461151</v>
      </c>
      <c r="J138" s="261">
        <v>3187176</v>
      </c>
      <c r="K138" s="261">
        <v>3187176</v>
      </c>
      <c r="L138" s="261">
        <v>822666</v>
      </c>
      <c r="M138" s="261">
        <v>822666</v>
      </c>
      <c r="O138" s="260" t="s">
        <v>579</v>
      </c>
      <c r="P138" s="260">
        <v>171201</v>
      </c>
    </row>
    <row r="139" spans="1:16">
      <c r="A139" s="260" t="e">
        <f>SUMIFS('APP-1'!#REF!,'APP-1'!#REF!,ANALITICO!$F139)</f>
        <v>#REF!</v>
      </c>
      <c r="B139" s="282" t="str">
        <f t="shared" si="7"/>
        <v>1000</v>
      </c>
      <c r="C139" s="264" t="str">
        <f t="shared" si="8"/>
        <v>1</v>
      </c>
      <c r="D139" s="264" t="str">
        <f t="shared" si="9"/>
        <v>1</v>
      </c>
      <c r="E139" s="260" t="s">
        <v>526</v>
      </c>
      <c r="F139" s="260">
        <v>171201</v>
      </c>
      <c r="G139" s="260" t="s">
        <v>527</v>
      </c>
      <c r="H139" s="260">
        <v>15471100</v>
      </c>
      <c r="J139" s="261">
        <v>131206</v>
      </c>
      <c r="K139" s="261">
        <v>131206</v>
      </c>
      <c r="L139" s="261">
        <v>0</v>
      </c>
      <c r="M139" s="261">
        <v>0</v>
      </c>
      <c r="O139" s="260" t="s">
        <v>579</v>
      </c>
      <c r="P139" s="260">
        <v>171201</v>
      </c>
    </row>
    <row r="140" spans="1:16">
      <c r="A140" s="260" t="e">
        <f>SUMIFS('APP-1'!#REF!,'APP-1'!#REF!,ANALITICO!$F140)</f>
        <v>#REF!</v>
      </c>
      <c r="B140" s="282" t="str">
        <f t="shared" si="7"/>
        <v>1000</v>
      </c>
      <c r="C140" s="264" t="str">
        <f t="shared" si="8"/>
        <v>1</v>
      </c>
      <c r="D140" s="264" t="str">
        <f t="shared" si="9"/>
        <v>1</v>
      </c>
      <c r="E140" s="260" t="s">
        <v>526</v>
      </c>
      <c r="F140" s="260">
        <v>171201</v>
      </c>
      <c r="G140" s="260" t="s">
        <v>527</v>
      </c>
      <c r="H140" s="260">
        <v>15481100</v>
      </c>
      <c r="J140" s="261">
        <v>3329090</v>
      </c>
      <c r="K140" s="261">
        <v>3329090</v>
      </c>
      <c r="L140" s="261">
        <v>1121167</v>
      </c>
      <c r="M140" s="261">
        <v>1121167</v>
      </c>
      <c r="O140" s="260" t="s">
        <v>579</v>
      </c>
      <c r="P140" s="260">
        <v>171201</v>
      </c>
    </row>
    <row r="141" spans="1:16">
      <c r="A141" s="260" t="e">
        <f>SUMIFS('APP-1'!#REF!,'APP-1'!#REF!,ANALITICO!$F141)</f>
        <v>#REF!</v>
      </c>
      <c r="B141" s="282" t="str">
        <f t="shared" si="7"/>
        <v>1000</v>
      </c>
      <c r="C141" s="264" t="str">
        <f t="shared" si="8"/>
        <v>1</v>
      </c>
      <c r="D141" s="264" t="str">
        <f t="shared" si="9"/>
        <v>1</v>
      </c>
      <c r="E141" s="260" t="s">
        <v>526</v>
      </c>
      <c r="F141" s="260">
        <v>171201</v>
      </c>
      <c r="G141" s="260" t="s">
        <v>527</v>
      </c>
      <c r="H141" s="260">
        <v>15511100</v>
      </c>
      <c r="J141" s="261">
        <v>62267</v>
      </c>
      <c r="K141" s="261">
        <v>62267</v>
      </c>
      <c r="L141" s="261">
        <v>0</v>
      </c>
      <c r="M141" s="261">
        <v>0</v>
      </c>
      <c r="O141" s="260" t="s">
        <v>579</v>
      </c>
      <c r="P141" s="260">
        <v>171201</v>
      </c>
    </row>
    <row r="142" spans="1:16">
      <c r="A142" s="260" t="e">
        <f>SUMIFS('APP-1'!#REF!,'APP-1'!#REF!,ANALITICO!$F142)</f>
        <v>#REF!</v>
      </c>
      <c r="B142" s="282" t="str">
        <f t="shared" si="7"/>
        <v>1000</v>
      </c>
      <c r="C142" s="264" t="str">
        <f t="shared" si="8"/>
        <v>1</v>
      </c>
      <c r="D142" s="264" t="str">
        <f t="shared" si="9"/>
        <v>1</v>
      </c>
      <c r="E142" s="260" t="s">
        <v>526</v>
      </c>
      <c r="F142" s="260">
        <v>171201</v>
      </c>
      <c r="G142" s="260" t="s">
        <v>527</v>
      </c>
      <c r="H142" s="260">
        <v>15911100</v>
      </c>
      <c r="J142" s="261">
        <v>2208650</v>
      </c>
      <c r="K142" s="261">
        <v>2208650</v>
      </c>
      <c r="L142" s="261">
        <v>576768</v>
      </c>
      <c r="M142" s="261">
        <v>576768</v>
      </c>
      <c r="O142" s="260" t="s">
        <v>579</v>
      </c>
      <c r="P142" s="260">
        <v>171201</v>
      </c>
    </row>
    <row r="143" spans="1:16">
      <c r="A143" s="260" t="e">
        <f>SUMIFS('APP-1'!#REF!,'APP-1'!#REF!,ANALITICO!$F143)</f>
        <v>#REF!</v>
      </c>
      <c r="B143" s="282" t="str">
        <f t="shared" si="7"/>
        <v>1000</v>
      </c>
      <c r="C143" s="264" t="str">
        <f t="shared" si="8"/>
        <v>2</v>
      </c>
      <c r="D143" s="264" t="str">
        <f t="shared" si="9"/>
        <v>1</v>
      </c>
      <c r="E143" s="260" t="s">
        <v>526</v>
      </c>
      <c r="F143" s="260">
        <v>171201</v>
      </c>
      <c r="G143" s="260" t="s">
        <v>527</v>
      </c>
      <c r="H143" s="260">
        <v>15912100</v>
      </c>
      <c r="J143" s="261">
        <v>2637432</v>
      </c>
      <c r="K143" s="261">
        <v>2637432</v>
      </c>
      <c r="L143" s="261">
        <v>459160</v>
      </c>
      <c r="M143" s="261">
        <v>459160</v>
      </c>
      <c r="O143" s="260" t="s">
        <v>579</v>
      </c>
      <c r="P143" s="260">
        <v>171201</v>
      </c>
    </row>
    <row r="144" spans="1:16">
      <c r="A144" s="260" t="e">
        <f>SUMIFS('APP-1'!#REF!,'APP-1'!#REF!,ANALITICO!$F144)</f>
        <v>#REF!</v>
      </c>
      <c r="B144" s="282" t="str">
        <f t="shared" si="7"/>
        <v>1000</v>
      </c>
      <c r="C144" s="264" t="str">
        <f t="shared" si="8"/>
        <v>1</v>
      </c>
      <c r="D144" s="264" t="str">
        <f t="shared" si="9"/>
        <v>1</v>
      </c>
      <c r="E144" s="260" t="s">
        <v>526</v>
      </c>
      <c r="F144" s="260">
        <v>171201</v>
      </c>
      <c r="G144" s="260" t="s">
        <v>527</v>
      </c>
      <c r="H144" s="260">
        <v>17141100</v>
      </c>
      <c r="J144" s="261">
        <v>1927196</v>
      </c>
      <c r="K144" s="261">
        <v>1927196</v>
      </c>
      <c r="L144" s="261">
        <v>841545</v>
      </c>
      <c r="M144" s="261">
        <v>841545</v>
      </c>
      <c r="O144" s="260" t="s">
        <v>579</v>
      </c>
      <c r="P144" s="260">
        <v>171201</v>
      </c>
    </row>
    <row r="145" spans="1:16">
      <c r="A145" s="260" t="e">
        <f>SUMIFS('APP-1'!#REF!,'APP-1'!#REF!,ANALITICO!$F145)</f>
        <v>#REF!</v>
      </c>
      <c r="B145" s="260" t="str">
        <f t="shared" si="7"/>
        <v>2000</v>
      </c>
      <c r="C145" s="264" t="str">
        <f t="shared" si="8"/>
        <v>1</v>
      </c>
      <c r="D145" s="264" t="str">
        <f t="shared" si="9"/>
        <v>1</v>
      </c>
      <c r="E145" s="260" t="s">
        <v>526</v>
      </c>
      <c r="F145" s="260">
        <v>171201</v>
      </c>
      <c r="G145" s="260" t="s">
        <v>527</v>
      </c>
      <c r="H145" s="260">
        <v>22111100</v>
      </c>
      <c r="J145" s="261">
        <v>80000</v>
      </c>
      <c r="K145" s="261">
        <v>80000</v>
      </c>
      <c r="L145" s="261">
        <v>0</v>
      </c>
      <c r="M145" s="261">
        <v>0</v>
      </c>
      <c r="O145" s="260" t="s">
        <v>579</v>
      </c>
      <c r="P145" s="260">
        <v>171201</v>
      </c>
    </row>
    <row r="146" spans="1:16">
      <c r="A146" s="260" t="e">
        <f>SUMIFS('APP-1'!#REF!,'APP-1'!#REF!,ANALITICO!$F146)</f>
        <v>#REF!</v>
      </c>
      <c r="B146" s="260" t="str">
        <f t="shared" si="7"/>
        <v>2000</v>
      </c>
      <c r="C146" s="264" t="str">
        <f t="shared" si="8"/>
        <v>1</v>
      </c>
      <c r="D146" s="264" t="str">
        <f t="shared" si="9"/>
        <v>1</v>
      </c>
      <c r="E146" s="260" t="s">
        <v>526</v>
      </c>
      <c r="F146" s="260">
        <v>171201</v>
      </c>
      <c r="G146" s="260" t="s">
        <v>527</v>
      </c>
      <c r="H146" s="260">
        <v>27111100</v>
      </c>
      <c r="J146" s="261">
        <v>200000</v>
      </c>
      <c r="K146" s="261">
        <v>200000</v>
      </c>
      <c r="L146" s="261">
        <v>0</v>
      </c>
      <c r="M146" s="261">
        <v>0</v>
      </c>
      <c r="O146" s="260" t="s">
        <v>579</v>
      </c>
      <c r="P146" s="260">
        <v>171201</v>
      </c>
    </row>
    <row r="147" spans="1:16">
      <c r="A147" s="260" t="e">
        <f>SUMIFS('APP-1'!#REF!,'APP-1'!#REF!,ANALITICO!$F147)</f>
        <v>#REF!</v>
      </c>
      <c r="B147" s="260" t="str">
        <f t="shared" si="7"/>
        <v>3000</v>
      </c>
      <c r="C147" s="264" t="str">
        <f t="shared" si="8"/>
        <v>1</v>
      </c>
      <c r="D147" s="264" t="str">
        <f t="shared" si="9"/>
        <v>2</v>
      </c>
      <c r="E147" s="260" t="s">
        <v>526</v>
      </c>
      <c r="F147" s="260">
        <v>171201</v>
      </c>
      <c r="G147" s="260" t="s">
        <v>527</v>
      </c>
      <c r="H147" s="260">
        <v>33811200</v>
      </c>
      <c r="J147" s="261">
        <v>43972856</v>
      </c>
      <c r="K147" s="261">
        <v>43972856</v>
      </c>
      <c r="L147" s="261">
        <v>0</v>
      </c>
      <c r="M147" s="261">
        <v>0</v>
      </c>
      <c r="O147" s="260" t="s">
        <v>579</v>
      </c>
      <c r="P147" s="260">
        <v>171201</v>
      </c>
    </row>
    <row r="148" spans="1:16">
      <c r="A148" s="260" t="e">
        <f>SUMIFS('APP-1'!#REF!,'APP-1'!#REF!,ANALITICO!$F148)</f>
        <v>#REF!</v>
      </c>
      <c r="B148" s="260" t="str">
        <f t="shared" si="7"/>
        <v>3000</v>
      </c>
      <c r="C148" s="264" t="str">
        <f t="shared" si="8"/>
        <v>1</v>
      </c>
      <c r="D148" s="264" t="str">
        <f t="shared" si="9"/>
        <v>1</v>
      </c>
      <c r="E148" s="260" t="s">
        <v>526</v>
      </c>
      <c r="F148" s="260">
        <v>171201</v>
      </c>
      <c r="G148" s="260" t="s">
        <v>527</v>
      </c>
      <c r="H148" s="260">
        <v>35611100</v>
      </c>
      <c r="J148" s="261">
        <v>75000</v>
      </c>
      <c r="K148" s="261">
        <v>75000</v>
      </c>
      <c r="L148" s="261">
        <v>0</v>
      </c>
      <c r="M148" s="261">
        <v>0</v>
      </c>
      <c r="O148" s="260" t="s">
        <v>579</v>
      </c>
      <c r="P148" s="260">
        <v>171201</v>
      </c>
    </row>
    <row r="149" spans="1:16">
      <c r="A149" s="260" t="e">
        <f>SUMIFS('APP-1'!#REF!,'APP-1'!#REF!,ANALITICO!$F149)</f>
        <v>#REF!</v>
      </c>
      <c r="B149" s="282" t="str">
        <f t="shared" si="7"/>
        <v>3000</v>
      </c>
      <c r="C149" s="264" t="str">
        <f t="shared" si="8"/>
        <v>1</v>
      </c>
      <c r="D149" s="264" t="str">
        <f t="shared" si="9"/>
        <v>2</v>
      </c>
      <c r="E149" s="260" t="s">
        <v>526</v>
      </c>
      <c r="F149" s="260">
        <v>171201</v>
      </c>
      <c r="G149" s="260" t="s">
        <v>527</v>
      </c>
      <c r="H149" s="260">
        <v>39811200</v>
      </c>
      <c r="J149" s="261">
        <v>2030421</v>
      </c>
      <c r="K149" s="261">
        <v>2030421</v>
      </c>
      <c r="L149" s="261">
        <v>289268</v>
      </c>
      <c r="M149" s="261">
        <v>289268</v>
      </c>
      <c r="O149" s="260" t="s">
        <v>579</v>
      </c>
      <c r="P149" s="260">
        <v>171201</v>
      </c>
    </row>
    <row r="150" spans="1:16">
      <c r="A150" s="260" t="e">
        <f>SUMIFS('APP-1'!#REF!,'APP-1'!#REF!,ANALITICO!$F150)</f>
        <v>#REF!</v>
      </c>
      <c r="B150" s="282" t="str">
        <f t="shared" si="7"/>
        <v>3000</v>
      </c>
      <c r="C150" s="264" t="str">
        <f t="shared" si="8"/>
        <v>1</v>
      </c>
      <c r="D150" s="264" t="str">
        <f t="shared" si="9"/>
        <v>2</v>
      </c>
      <c r="E150" s="260" t="s">
        <v>526</v>
      </c>
      <c r="F150" s="260">
        <v>171201</v>
      </c>
      <c r="G150" s="260" t="s">
        <v>527</v>
      </c>
      <c r="H150" s="260">
        <v>39811208</v>
      </c>
      <c r="J150" s="261">
        <v>1113826</v>
      </c>
      <c r="K150" s="261">
        <v>1113826</v>
      </c>
      <c r="L150" s="261">
        <v>71065</v>
      </c>
      <c r="M150" s="261">
        <v>71065</v>
      </c>
      <c r="O150" s="260" t="s">
        <v>579</v>
      </c>
      <c r="P150" s="260">
        <v>171201</v>
      </c>
    </row>
    <row r="151" spans="1:16">
      <c r="A151" s="260" t="e">
        <f>SUMIFS('APP-1'!#REF!,'APP-1'!#REF!,ANALITICO!$F151)</f>
        <v>#REF!</v>
      </c>
      <c r="B151" s="282" t="str">
        <f t="shared" si="7"/>
        <v>3000</v>
      </c>
      <c r="C151" s="264" t="str">
        <f t="shared" si="8"/>
        <v>2</v>
      </c>
      <c r="D151" s="264" t="str">
        <f t="shared" si="9"/>
        <v>2</v>
      </c>
      <c r="E151" s="260" t="s">
        <v>526</v>
      </c>
      <c r="F151" s="260">
        <v>171201</v>
      </c>
      <c r="G151" s="260" t="s">
        <v>527</v>
      </c>
      <c r="H151" s="260">
        <v>39812200</v>
      </c>
      <c r="J151" s="261">
        <v>2048444</v>
      </c>
      <c r="K151" s="261">
        <v>2048444</v>
      </c>
      <c r="L151" s="261">
        <v>291838</v>
      </c>
      <c r="M151" s="261">
        <v>291838</v>
      </c>
      <c r="O151" s="260" t="s">
        <v>579</v>
      </c>
      <c r="P151" s="260">
        <v>171201</v>
      </c>
    </row>
    <row r="152" spans="1:16">
      <c r="A152" s="260" t="e">
        <f>SUMIFS('APP-1'!#REF!,'APP-1'!#REF!,ANALITICO!$F152)</f>
        <v>#REF!</v>
      </c>
      <c r="B152" s="282" t="str">
        <f t="shared" si="7"/>
        <v>3000</v>
      </c>
      <c r="C152" s="264" t="str">
        <f t="shared" si="8"/>
        <v>1</v>
      </c>
      <c r="D152" s="264" t="str">
        <f t="shared" si="9"/>
        <v>1</v>
      </c>
      <c r="E152" s="260" t="s">
        <v>526</v>
      </c>
      <c r="F152" s="260">
        <v>171201</v>
      </c>
      <c r="G152" s="260" t="s">
        <v>527</v>
      </c>
      <c r="H152" s="260">
        <v>39821100</v>
      </c>
      <c r="J152" s="261">
        <v>2138706</v>
      </c>
      <c r="K152" s="261">
        <v>2138706</v>
      </c>
      <c r="L152" s="261">
        <v>429235</v>
      </c>
      <c r="M152" s="261">
        <v>429235</v>
      </c>
      <c r="O152" s="260" t="s">
        <v>579</v>
      </c>
      <c r="P152" s="260">
        <v>171201</v>
      </c>
    </row>
    <row r="153" spans="1:16">
      <c r="A153" s="260" t="e">
        <f>SUMIFS('APP-1'!#REF!,'APP-1'!#REF!,ANALITICO!$F153)</f>
        <v>#REF!</v>
      </c>
      <c r="B153" s="282" t="str">
        <f t="shared" si="7"/>
        <v>3000</v>
      </c>
      <c r="C153" s="264" t="str">
        <f t="shared" si="8"/>
        <v>1</v>
      </c>
      <c r="D153" s="264" t="str">
        <f t="shared" si="9"/>
        <v>1</v>
      </c>
      <c r="E153" s="260" t="s">
        <v>526</v>
      </c>
      <c r="F153" s="260">
        <v>171201</v>
      </c>
      <c r="G153" s="260" t="s">
        <v>527</v>
      </c>
      <c r="H153" s="260">
        <v>39821108</v>
      </c>
      <c r="J153" s="261">
        <v>37038</v>
      </c>
      <c r="K153" s="261">
        <v>37038</v>
      </c>
      <c r="L153" s="261">
        <v>0</v>
      </c>
      <c r="M153" s="261">
        <v>0</v>
      </c>
      <c r="O153" s="260" t="s">
        <v>579</v>
      </c>
      <c r="P153" s="260">
        <v>171201</v>
      </c>
    </row>
    <row r="154" spans="1:16">
      <c r="A154" s="260" t="e">
        <f>SUMIFS('APP-1'!#REF!,'APP-1'!#REF!,ANALITICO!$F154)</f>
        <v>#REF!</v>
      </c>
      <c r="B154" s="260" t="str">
        <f t="shared" si="7"/>
        <v>5000</v>
      </c>
      <c r="C154" s="264" t="str">
        <f t="shared" si="8"/>
        <v>2</v>
      </c>
      <c r="D154" s="264" t="str">
        <f t="shared" si="9"/>
        <v>2</v>
      </c>
      <c r="E154" s="260" t="s">
        <v>526</v>
      </c>
      <c r="F154" s="260">
        <v>171201</v>
      </c>
      <c r="G154" s="260" t="s">
        <v>527</v>
      </c>
      <c r="H154" s="260">
        <v>54122200</v>
      </c>
      <c r="I154" s="260" t="s">
        <v>528</v>
      </c>
      <c r="J154" s="261">
        <v>1000000</v>
      </c>
      <c r="K154" s="261">
        <v>1000000</v>
      </c>
      <c r="L154" s="261">
        <v>0</v>
      </c>
      <c r="M154" s="261">
        <v>0</v>
      </c>
      <c r="O154" s="260" t="s">
        <v>579</v>
      </c>
      <c r="P154" s="260">
        <v>171201</v>
      </c>
    </row>
    <row r="155" spans="1:16">
      <c r="A155" s="260" t="e">
        <f>SUMIFS('APP-1'!#REF!,'APP-1'!#REF!,ANALITICO!$F155)</f>
        <v>#REF!</v>
      </c>
      <c r="B155" s="260" t="str">
        <f t="shared" si="7"/>
        <v>5000</v>
      </c>
      <c r="C155" s="264" t="str">
        <f t="shared" si="8"/>
        <v>2</v>
      </c>
      <c r="D155" s="264" t="str">
        <f t="shared" si="9"/>
        <v>2</v>
      </c>
      <c r="E155" s="260" t="s">
        <v>526</v>
      </c>
      <c r="F155" s="260">
        <v>171201</v>
      </c>
      <c r="G155" s="260" t="s">
        <v>527</v>
      </c>
      <c r="H155" s="260">
        <v>54122200</v>
      </c>
      <c r="I155" s="260" t="s">
        <v>529</v>
      </c>
      <c r="J155" s="261">
        <v>5000000</v>
      </c>
      <c r="K155" s="261">
        <v>5000000</v>
      </c>
      <c r="L155" s="261">
        <v>0</v>
      </c>
      <c r="M155" s="261">
        <v>0</v>
      </c>
      <c r="O155" s="260" t="s">
        <v>579</v>
      </c>
      <c r="P155" s="260">
        <v>171201</v>
      </c>
    </row>
    <row r="156" spans="1:16">
      <c r="A156" s="260" t="e">
        <f>SUMIFS('APP-1'!#REF!,'APP-1'!#REF!,ANALITICO!$F156)</f>
        <v>#REF!</v>
      </c>
      <c r="B156" s="260" t="str">
        <f t="shared" si="7"/>
        <v>5000</v>
      </c>
      <c r="C156" s="264" t="str">
        <f t="shared" si="8"/>
        <v>2</v>
      </c>
      <c r="D156" s="264" t="str">
        <f t="shared" si="9"/>
        <v>1</v>
      </c>
      <c r="E156" s="260" t="s">
        <v>526</v>
      </c>
      <c r="F156" s="260">
        <v>171201</v>
      </c>
      <c r="G156" s="260" t="s">
        <v>527</v>
      </c>
      <c r="H156" s="260">
        <v>56612100</v>
      </c>
      <c r="I156" s="260" t="s">
        <v>530</v>
      </c>
      <c r="J156" s="261">
        <v>700000</v>
      </c>
      <c r="K156" s="261">
        <v>700000</v>
      </c>
      <c r="L156" s="261">
        <v>0</v>
      </c>
      <c r="M156" s="261">
        <v>0</v>
      </c>
      <c r="O156" s="260" t="s">
        <v>579</v>
      </c>
      <c r="P156" s="260">
        <v>171201</v>
      </c>
    </row>
    <row r="157" spans="1:16">
      <c r="A157" s="260" t="e">
        <f>SUMIFS('APP-1'!#REF!,'APP-1'!#REF!,ANALITICO!$F157)</f>
        <v>#REF!</v>
      </c>
      <c r="B157" s="260" t="str">
        <f t="shared" si="7"/>
        <v>2000</v>
      </c>
      <c r="C157" s="264" t="str">
        <f t="shared" si="8"/>
        <v>1</v>
      </c>
      <c r="D157" s="264" t="str">
        <f t="shared" si="9"/>
        <v>2</v>
      </c>
      <c r="E157" s="260" t="s">
        <v>526</v>
      </c>
      <c r="F157" s="260">
        <v>171201</v>
      </c>
      <c r="G157" s="260" t="s">
        <v>531</v>
      </c>
      <c r="H157" s="260">
        <v>26111200</v>
      </c>
      <c r="J157" s="261">
        <v>45392763</v>
      </c>
      <c r="K157" s="261">
        <v>45392763</v>
      </c>
      <c r="L157" s="261">
        <v>11348190</v>
      </c>
      <c r="M157" s="261">
        <v>11348190</v>
      </c>
      <c r="O157" s="260" t="s">
        <v>579</v>
      </c>
      <c r="P157" s="260">
        <v>171201</v>
      </c>
    </row>
    <row r="158" spans="1:16">
      <c r="A158" s="260" t="e">
        <f>SUMIFS('APP-1'!#REF!,'APP-1'!#REF!,ANALITICO!$F158)</f>
        <v>#REF!</v>
      </c>
      <c r="B158" s="260" t="str">
        <f t="shared" si="7"/>
        <v>3000</v>
      </c>
      <c r="C158" s="264" t="str">
        <f t="shared" si="8"/>
        <v>1</v>
      </c>
      <c r="D158" s="264" t="str">
        <f t="shared" si="9"/>
        <v>2</v>
      </c>
      <c r="E158" s="260" t="s">
        <v>526</v>
      </c>
      <c r="F158" s="260">
        <v>171201</v>
      </c>
      <c r="G158" s="260" t="s">
        <v>531</v>
      </c>
      <c r="H158" s="260">
        <v>33811200</v>
      </c>
      <c r="J158" s="261">
        <v>55717540</v>
      </c>
      <c r="K158" s="261">
        <v>55717540</v>
      </c>
      <c r="L158" s="261">
        <v>0</v>
      </c>
      <c r="M158" s="261">
        <v>0</v>
      </c>
      <c r="O158" s="260" t="s">
        <v>579</v>
      </c>
      <c r="P158" s="260">
        <v>171201</v>
      </c>
    </row>
    <row r="159" spans="1:16">
      <c r="A159" s="260" t="e">
        <f>SUMIFS('APP-1'!#REF!,'APP-1'!#REF!,ANALITICO!$F159)</f>
        <v>#REF!</v>
      </c>
      <c r="B159" s="282" t="str">
        <f t="shared" si="7"/>
        <v>1000</v>
      </c>
      <c r="C159" s="264" t="str">
        <f t="shared" si="8"/>
        <v>1</v>
      </c>
      <c r="D159" s="264" t="str">
        <f t="shared" si="9"/>
        <v>1</v>
      </c>
      <c r="E159" s="260" t="s">
        <v>526</v>
      </c>
      <c r="F159" s="260">
        <v>172204</v>
      </c>
      <c r="G159" s="260" t="s">
        <v>527</v>
      </c>
      <c r="H159" s="260">
        <v>11311100</v>
      </c>
      <c r="J159" s="261">
        <v>10402891</v>
      </c>
      <c r="K159" s="261">
        <v>10402891</v>
      </c>
      <c r="L159" s="261">
        <v>2975883.9</v>
      </c>
      <c r="M159" s="261">
        <v>2975883.9</v>
      </c>
      <c r="O159" s="260" t="s">
        <v>579</v>
      </c>
      <c r="P159" s="260">
        <v>172204</v>
      </c>
    </row>
    <row r="160" spans="1:16">
      <c r="A160" s="260" t="e">
        <f>SUMIFS('APP-1'!#REF!,'APP-1'!#REF!,ANALITICO!$F160)</f>
        <v>#REF!</v>
      </c>
      <c r="B160" s="282" t="str">
        <f t="shared" si="7"/>
        <v>1000</v>
      </c>
      <c r="C160" s="264" t="str">
        <f t="shared" si="8"/>
        <v>2</v>
      </c>
      <c r="D160" s="264" t="str">
        <f t="shared" si="9"/>
        <v>1</v>
      </c>
      <c r="E160" s="260" t="s">
        <v>526</v>
      </c>
      <c r="F160" s="260">
        <v>172204</v>
      </c>
      <c r="G160" s="260" t="s">
        <v>527</v>
      </c>
      <c r="H160" s="260">
        <v>11312100</v>
      </c>
      <c r="J160" s="261">
        <v>3804596</v>
      </c>
      <c r="K160" s="261">
        <v>3804596</v>
      </c>
      <c r="L160" s="261">
        <v>1232589</v>
      </c>
      <c r="M160" s="261">
        <v>1232589</v>
      </c>
      <c r="O160" s="260" t="s">
        <v>579</v>
      </c>
      <c r="P160" s="260">
        <v>172204</v>
      </c>
    </row>
    <row r="161" spans="1:16">
      <c r="A161" s="260" t="e">
        <f>SUMIFS('APP-1'!#REF!,'APP-1'!#REF!,ANALITICO!$F161)</f>
        <v>#REF!</v>
      </c>
      <c r="B161" s="282" t="str">
        <f t="shared" si="7"/>
        <v>1000</v>
      </c>
      <c r="C161" s="264" t="str">
        <f t="shared" si="8"/>
        <v>1</v>
      </c>
      <c r="D161" s="264" t="str">
        <f t="shared" si="9"/>
        <v>1</v>
      </c>
      <c r="E161" s="260" t="s">
        <v>526</v>
      </c>
      <c r="F161" s="260">
        <v>172204</v>
      </c>
      <c r="G161" s="260" t="s">
        <v>527</v>
      </c>
      <c r="H161" s="260">
        <v>11321100</v>
      </c>
      <c r="J161" s="261">
        <v>10156204</v>
      </c>
      <c r="K161" s="261">
        <v>10156204</v>
      </c>
      <c r="L161" s="261">
        <v>2588150</v>
      </c>
      <c r="M161" s="261">
        <v>2588150</v>
      </c>
      <c r="O161" s="260" t="s">
        <v>579</v>
      </c>
      <c r="P161" s="260">
        <v>172204</v>
      </c>
    </row>
    <row r="162" spans="1:16">
      <c r="A162" s="260" t="e">
        <f>SUMIFS('APP-1'!#REF!,'APP-1'!#REF!,ANALITICO!$F162)</f>
        <v>#REF!</v>
      </c>
      <c r="B162" s="282" t="str">
        <f t="shared" si="7"/>
        <v>1000</v>
      </c>
      <c r="C162" s="264" t="str">
        <f t="shared" si="8"/>
        <v>2</v>
      </c>
      <c r="D162" s="264" t="str">
        <f t="shared" si="9"/>
        <v>1</v>
      </c>
      <c r="E162" s="260" t="s">
        <v>526</v>
      </c>
      <c r="F162" s="260">
        <v>172204</v>
      </c>
      <c r="G162" s="260" t="s">
        <v>527</v>
      </c>
      <c r="H162" s="260">
        <v>11322100</v>
      </c>
      <c r="J162" s="261">
        <v>14233346</v>
      </c>
      <c r="K162" s="261">
        <v>14233346</v>
      </c>
      <c r="L162" s="261">
        <v>4809910</v>
      </c>
      <c r="M162" s="261">
        <v>4809910</v>
      </c>
      <c r="O162" s="260" t="s">
        <v>579</v>
      </c>
      <c r="P162" s="260">
        <v>172204</v>
      </c>
    </row>
    <row r="163" spans="1:16">
      <c r="A163" s="260" t="e">
        <f>SUMIFS('APP-1'!#REF!,'APP-1'!#REF!,ANALITICO!$F163)</f>
        <v>#REF!</v>
      </c>
      <c r="B163" s="282" t="str">
        <f t="shared" si="7"/>
        <v>1000</v>
      </c>
      <c r="C163" s="264" t="str">
        <f t="shared" si="8"/>
        <v>1</v>
      </c>
      <c r="D163" s="264" t="str">
        <f t="shared" si="9"/>
        <v>1</v>
      </c>
      <c r="E163" s="260" t="s">
        <v>526</v>
      </c>
      <c r="F163" s="260">
        <v>172204</v>
      </c>
      <c r="G163" s="260" t="s">
        <v>527</v>
      </c>
      <c r="H163" s="260">
        <v>12211108</v>
      </c>
      <c r="J163" s="261">
        <v>4007171</v>
      </c>
      <c r="K163" s="261">
        <v>4007171</v>
      </c>
      <c r="L163" s="261">
        <v>1017252</v>
      </c>
      <c r="M163" s="261">
        <v>929461.37</v>
      </c>
      <c r="O163" s="260" t="s">
        <v>579</v>
      </c>
      <c r="P163" s="260">
        <v>172204</v>
      </c>
    </row>
    <row r="164" spans="1:16">
      <c r="A164" s="260" t="e">
        <f>SUMIFS('APP-1'!#REF!,'APP-1'!#REF!,ANALITICO!$F164)</f>
        <v>#REF!</v>
      </c>
      <c r="B164" s="282" t="str">
        <f t="shared" si="7"/>
        <v>1000</v>
      </c>
      <c r="C164" s="264" t="str">
        <f t="shared" si="8"/>
        <v>1</v>
      </c>
      <c r="D164" s="264" t="str">
        <f t="shared" si="9"/>
        <v>1</v>
      </c>
      <c r="E164" s="260" t="s">
        <v>526</v>
      </c>
      <c r="F164" s="260">
        <v>172204</v>
      </c>
      <c r="G164" s="260" t="s">
        <v>527</v>
      </c>
      <c r="H164" s="260">
        <v>13111100</v>
      </c>
      <c r="J164" s="261">
        <v>235227</v>
      </c>
      <c r="K164" s="261">
        <v>235227</v>
      </c>
      <c r="L164" s="261">
        <v>59715</v>
      </c>
      <c r="M164" s="261">
        <v>59715</v>
      </c>
      <c r="O164" s="260" t="s">
        <v>579</v>
      </c>
      <c r="P164" s="260">
        <v>172204</v>
      </c>
    </row>
    <row r="165" spans="1:16">
      <c r="A165" s="260" t="e">
        <f>SUMIFS('APP-1'!#REF!,'APP-1'!#REF!,ANALITICO!$F165)</f>
        <v>#REF!</v>
      </c>
      <c r="B165" s="282" t="str">
        <f t="shared" si="7"/>
        <v>1000</v>
      </c>
      <c r="C165" s="264" t="str">
        <f t="shared" si="8"/>
        <v>2</v>
      </c>
      <c r="D165" s="264" t="str">
        <f t="shared" si="9"/>
        <v>1</v>
      </c>
      <c r="E165" s="260" t="s">
        <v>526</v>
      </c>
      <c r="F165" s="260">
        <v>172204</v>
      </c>
      <c r="G165" s="260" t="s">
        <v>527</v>
      </c>
      <c r="H165" s="260">
        <v>13112100</v>
      </c>
      <c r="J165" s="261">
        <v>232236</v>
      </c>
      <c r="K165" s="261">
        <v>232236</v>
      </c>
      <c r="L165" s="261">
        <v>58956</v>
      </c>
      <c r="M165" s="261">
        <v>58956</v>
      </c>
      <c r="O165" s="260" t="s">
        <v>579</v>
      </c>
      <c r="P165" s="260">
        <v>172204</v>
      </c>
    </row>
    <row r="166" spans="1:16">
      <c r="A166" s="260" t="e">
        <f>SUMIFS('APP-1'!#REF!,'APP-1'!#REF!,ANALITICO!$F166)</f>
        <v>#REF!</v>
      </c>
      <c r="B166" s="282" t="str">
        <f t="shared" si="7"/>
        <v>1000</v>
      </c>
      <c r="C166" s="264" t="str">
        <f t="shared" si="8"/>
        <v>1</v>
      </c>
      <c r="D166" s="264" t="str">
        <f t="shared" si="9"/>
        <v>1</v>
      </c>
      <c r="E166" s="260" t="s">
        <v>526</v>
      </c>
      <c r="F166" s="260">
        <v>172204</v>
      </c>
      <c r="G166" s="260" t="s">
        <v>527</v>
      </c>
      <c r="H166" s="260">
        <v>13211100</v>
      </c>
      <c r="J166" s="261">
        <v>23688</v>
      </c>
      <c r="K166" s="261">
        <v>23688</v>
      </c>
      <c r="L166" s="261">
        <v>0</v>
      </c>
      <c r="M166" s="261">
        <v>0</v>
      </c>
      <c r="O166" s="260" t="s">
        <v>579</v>
      </c>
      <c r="P166" s="260">
        <v>172204</v>
      </c>
    </row>
    <row r="167" spans="1:16">
      <c r="A167" s="260" t="e">
        <f>SUMIFS('APP-1'!#REF!,'APP-1'!#REF!,ANALITICO!$F167)</f>
        <v>#REF!</v>
      </c>
      <c r="B167" s="282" t="str">
        <f t="shared" si="7"/>
        <v>1000</v>
      </c>
      <c r="C167" s="264" t="str">
        <f t="shared" si="8"/>
        <v>2</v>
      </c>
      <c r="D167" s="264" t="str">
        <f t="shared" si="9"/>
        <v>1</v>
      </c>
      <c r="E167" s="260" t="s">
        <v>526</v>
      </c>
      <c r="F167" s="260">
        <v>172204</v>
      </c>
      <c r="G167" s="260" t="s">
        <v>527</v>
      </c>
      <c r="H167" s="260">
        <v>13212100</v>
      </c>
      <c r="J167" s="261">
        <v>137697</v>
      </c>
      <c r="K167" s="261">
        <v>137697</v>
      </c>
      <c r="L167" s="261">
        <v>0</v>
      </c>
      <c r="M167" s="261">
        <v>0</v>
      </c>
      <c r="O167" s="260" t="s">
        <v>579</v>
      </c>
      <c r="P167" s="260">
        <v>172204</v>
      </c>
    </row>
    <row r="168" spans="1:16">
      <c r="A168" s="260" t="e">
        <f>SUMIFS('APP-1'!#REF!,'APP-1'!#REF!,ANALITICO!$F168)</f>
        <v>#REF!</v>
      </c>
      <c r="B168" s="282" t="str">
        <f t="shared" si="7"/>
        <v>1000</v>
      </c>
      <c r="C168" s="264" t="str">
        <f t="shared" si="8"/>
        <v>1</v>
      </c>
      <c r="D168" s="264" t="str">
        <f t="shared" si="9"/>
        <v>1</v>
      </c>
      <c r="E168" s="260" t="s">
        <v>526</v>
      </c>
      <c r="F168" s="260">
        <v>172204</v>
      </c>
      <c r="G168" s="260" t="s">
        <v>527</v>
      </c>
      <c r="H168" s="260">
        <v>13221100</v>
      </c>
      <c r="J168" s="261">
        <v>22978</v>
      </c>
      <c r="K168" s="261">
        <v>22978</v>
      </c>
      <c r="L168" s="261">
        <v>6925</v>
      </c>
      <c r="M168" s="261">
        <v>6925</v>
      </c>
      <c r="O168" s="260" t="s">
        <v>579</v>
      </c>
      <c r="P168" s="260">
        <v>172204</v>
      </c>
    </row>
    <row r="169" spans="1:16">
      <c r="A169" s="260" t="e">
        <f>SUMIFS('APP-1'!#REF!,'APP-1'!#REF!,ANALITICO!$F169)</f>
        <v>#REF!</v>
      </c>
      <c r="B169" s="282" t="str">
        <f t="shared" si="7"/>
        <v>1000</v>
      </c>
      <c r="C169" s="264" t="str">
        <f t="shared" si="8"/>
        <v>2</v>
      </c>
      <c r="D169" s="264" t="str">
        <f t="shared" si="9"/>
        <v>1</v>
      </c>
      <c r="E169" s="260" t="s">
        <v>526</v>
      </c>
      <c r="F169" s="260">
        <v>172204</v>
      </c>
      <c r="G169" s="260" t="s">
        <v>527</v>
      </c>
      <c r="H169" s="260">
        <v>13222100</v>
      </c>
      <c r="J169" s="261">
        <v>25339</v>
      </c>
      <c r="K169" s="261">
        <v>25339</v>
      </c>
      <c r="L169" s="261">
        <v>7637</v>
      </c>
      <c r="M169" s="261">
        <v>7637</v>
      </c>
      <c r="O169" s="260" t="s">
        <v>579</v>
      </c>
      <c r="P169" s="260">
        <v>172204</v>
      </c>
    </row>
    <row r="170" spans="1:16">
      <c r="A170" s="260" t="e">
        <f>SUMIFS('APP-1'!#REF!,'APP-1'!#REF!,ANALITICO!$F170)</f>
        <v>#REF!</v>
      </c>
      <c r="B170" s="282" t="str">
        <f t="shared" si="7"/>
        <v>1000</v>
      </c>
      <c r="C170" s="264" t="str">
        <f t="shared" si="8"/>
        <v>1</v>
      </c>
      <c r="D170" s="264" t="str">
        <f t="shared" si="9"/>
        <v>1</v>
      </c>
      <c r="E170" s="260" t="s">
        <v>526</v>
      </c>
      <c r="F170" s="260">
        <v>172204</v>
      </c>
      <c r="G170" s="260" t="s">
        <v>527</v>
      </c>
      <c r="H170" s="260">
        <v>13231100</v>
      </c>
      <c r="J170" s="261">
        <v>1201565</v>
      </c>
      <c r="K170" s="261">
        <v>1201565</v>
      </c>
      <c r="L170" s="261">
        <v>45175.55</v>
      </c>
      <c r="M170" s="261">
        <v>45175.55</v>
      </c>
      <c r="O170" s="260" t="s">
        <v>579</v>
      </c>
      <c r="P170" s="260">
        <v>172204</v>
      </c>
    </row>
    <row r="171" spans="1:16">
      <c r="A171" s="260" t="e">
        <f>SUMIFS('APP-1'!#REF!,'APP-1'!#REF!,ANALITICO!$F171)</f>
        <v>#REF!</v>
      </c>
      <c r="B171" s="282" t="str">
        <f t="shared" si="7"/>
        <v>1000</v>
      </c>
      <c r="C171" s="264" t="str">
        <f t="shared" si="8"/>
        <v>1</v>
      </c>
      <c r="D171" s="264" t="str">
        <f t="shared" si="9"/>
        <v>1</v>
      </c>
      <c r="E171" s="260" t="s">
        <v>526</v>
      </c>
      <c r="F171" s="260">
        <v>172204</v>
      </c>
      <c r="G171" s="260" t="s">
        <v>527</v>
      </c>
      <c r="H171" s="260">
        <v>13231108</v>
      </c>
      <c r="J171" s="261">
        <v>540750</v>
      </c>
      <c r="K171" s="261">
        <v>540750</v>
      </c>
      <c r="L171" s="261">
        <v>0</v>
      </c>
      <c r="M171" s="261">
        <v>0</v>
      </c>
      <c r="O171" s="260" t="s">
        <v>579</v>
      </c>
      <c r="P171" s="260">
        <v>172204</v>
      </c>
    </row>
    <row r="172" spans="1:16">
      <c r="A172" s="260" t="e">
        <f>SUMIFS('APP-1'!#REF!,'APP-1'!#REF!,ANALITICO!$F172)</f>
        <v>#REF!</v>
      </c>
      <c r="B172" s="282" t="str">
        <f t="shared" si="7"/>
        <v>1000</v>
      </c>
      <c r="C172" s="264" t="str">
        <f t="shared" si="8"/>
        <v>2</v>
      </c>
      <c r="D172" s="264" t="str">
        <f t="shared" si="9"/>
        <v>1</v>
      </c>
      <c r="E172" s="260" t="s">
        <v>526</v>
      </c>
      <c r="F172" s="260">
        <v>172204</v>
      </c>
      <c r="G172" s="260" t="s">
        <v>527</v>
      </c>
      <c r="H172" s="260">
        <v>13232100</v>
      </c>
      <c r="J172" s="261">
        <v>3290127</v>
      </c>
      <c r="K172" s="261">
        <v>3290127</v>
      </c>
      <c r="L172" s="261">
        <v>0</v>
      </c>
      <c r="M172" s="261">
        <v>0</v>
      </c>
      <c r="O172" s="260" t="s">
        <v>579</v>
      </c>
      <c r="P172" s="260">
        <v>172204</v>
      </c>
    </row>
    <row r="173" spans="1:16">
      <c r="A173" s="260" t="e">
        <f>SUMIFS('APP-1'!#REF!,'APP-1'!#REF!,ANALITICO!$F173)</f>
        <v>#REF!</v>
      </c>
      <c r="B173" s="282" t="str">
        <f t="shared" si="7"/>
        <v>1000</v>
      </c>
      <c r="C173" s="264" t="str">
        <f t="shared" si="8"/>
        <v>2</v>
      </c>
      <c r="D173" s="264" t="str">
        <f t="shared" si="9"/>
        <v>1</v>
      </c>
      <c r="E173" s="260" t="s">
        <v>526</v>
      </c>
      <c r="F173" s="260">
        <v>172204</v>
      </c>
      <c r="G173" s="260" t="s">
        <v>527</v>
      </c>
      <c r="H173" s="260">
        <v>13232108</v>
      </c>
      <c r="J173" s="261">
        <v>540750</v>
      </c>
      <c r="K173" s="261">
        <v>540750</v>
      </c>
      <c r="L173" s="261">
        <v>0</v>
      </c>
      <c r="M173" s="261">
        <v>0</v>
      </c>
      <c r="O173" s="260" t="s">
        <v>579</v>
      </c>
      <c r="P173" s="260">
        <v>172204</v>
      </c>
    </row>
    <row r="174" spans="1:16">
      <c r="A174" s="260" t="e">
        <f>SUMIFS('APP-1'!#REF!,'APP-1'!#REF!,ANALITICO!$F174)</f>
        <v>#REF!</v>
      </c>
      <c r="B174" s="282" t="str">
        <f t="shared" si="7"/>
        <v>1000</v>
      </c>
      <c r="C174" s="264" t="str">
        <f t="shared" si="8"/>
        <v>1</v>
      </c>
      <c r="D174" s="264" t="str">
        <f t="shared" si="9"/>
        <v>1</v>
      </c>
      <c r="E174" s="260" t="s">
        <v>526</v>
      </c>
      <c r="F174" s="260">
        <v>172204</v>
      </c>
      <c r="G174" s="260" t="s">
        <v>527</v>
      </c>
      <c r="H174" s="260">
        <v>13311100</v>
      </c>
      <c r="J174" s="261">
        <v>1171964</v>
      </c>
      <c r="K174" s="261">
        <v>1171964</v>
      </c>
      <c r="L174" s="261">
        <v>342861</v>
      </c>
      <c r="M174" s="261">
        <v>342861</v>
      </c>
      <c r="O174" s="260" t="s">
        <v>579</v>
      </c>
      <c r="P174" s="260">
        <v>172204</v>
      </c>
    </row>
    <row r="175" spans="1:16">
      <c r="A175" s="260" t="e">
        <f>SUMIFS('APP-1'!#REF!,'APP-1'!#REF!,ANALITICO!$F175)</f>
        <v>#REF!</v>
      </c>
      <c r="B175" s="282" t="str">
        <f t="shared" si="7"/>
        <v>1000</v>
      </c>
      <c r="C175" s="264" t="str">
        <f t="shared" si="8"/>
        <v>2</v>
      </c>
      <c r="D175" s="264" t="str">
        <f t="shared" si="9"/>
        <v>1</v>
      </c>
      <c r="E175" s="260" t="s">
        <v>526</v>
      </c>
      <c r="F175" s="260">
        <v>172204</v>
      </c>
      <c r="G175" s="260" t="s">
        <v>527</v>
      </c>
      <c r="H175" s="260">
        <v>13312100</v>
      </c>
      <c r="J175" s="261">
        <v>1466971</v>
      </c>
      <c r="K175" s="261">
        <v>1466971</v>
      </c>
      <c r="L175" s="261">
        <v>429168</v>
      </c>
      <c r="M175" s="261">
        <v>429168</v>
      </c>
      <c r="O175" s="260" t="s">
        <v>579</v>
      </c>
      <c r="P175" s="260">
        <v>172204</v>
      </c>
    </row>
    <row r="176" spans="1:16">
      <c r="A176" s="260" t="e">
        <f>SUMIFS('APP-1'!#REF!,'APP-1'!#REF!,ANALITICO!$F176)</f>
        <v>#REF!</v>
      </c>
      <c r="B176" s="282" t="str">
        <f t="shared" si="7"/>
        <v>1000</v>
      </c>
      <c r="C176" s="264" t="str">
        <f t="shared" si="8"/>
        <v>1</v>
      </c>
      <c r="D176" s="264" t="str">
        <f t="shared" si="9"/>
        <v>1</v>
      </c>
      <c r="E176" s="260" t="s">
        <v>526</v>
      </c>
      <c r="F176" s="260">
        <v>172204</v>
      </c>
      <c r="G176" s="260" t="s">
        <v>527</v>
      </c>
      <c r="H176" s="260">
        <v>13321100</v>
      </c>
      <c r="J176" s="261">
        <v>216503</v>
      </c>
      <c r="K176" s="261">
        <v>216503</v>
      </c>
      <c r="L176" s="261">
        <v>44726</v>
      </c>
      <c r="M176" s="261">
        <v>44726</v>
      </c>
      <c r="O176" s="260" t="s">
        <v>579</v>
      </c>
      <c r="P176" s="260">
        <v>172204</v>
      </c>
    </row>
    <row r="177" spans="1:16">
      <c r="A177" s="260" t="e">
        <f>SUMIFS('APP-1'!#REF!,'APP-1'!#REF!,ANALITICO!$F177)</f>
        <v>#REF!</v>
      </c>
      <c r="B177" s="282" t="str">
        <f t="shared" si="7"/>
        <v>1000</v>
      </c>
      <c r="C177" s="264" t="str">
        <f t="shared" si="8"/>
        <v>2</v>
      </c>
      <c r="D177" s="264" t="str">
        <f t="shared" si="9"/>
        <v>1</v>
      </c>
      <c r="E177" s="260" t="s">
        <v>526</v>
      </c>
      <c r="F177" s="260">
        <v>172204</v>
      </c>
      <c r="G177" s="260" t="s">
        <v>527</v>
      </c>
      <c r="H177" s="260">
        <v>13322100</v>
      </c>
      <c r="J177" s="261">
        <v>641799</v>
      </c>
      <c r="K177" s="261">
        <v>641799</v>
      </c>
      <c r="L177" s="261">
        <v>195791</v>
      </c>
      <c r="M177" s="261">
        <v>195791</v>
      </c>
      <c r="O177" s="260" t="s">
        <v>579</v>
      </c>
      <c r="P177" s="260">
        <v>172204</v>
      </c>
    </row>
    <row r="178" spans="1:16">
      <c r="A178" s="260" t="e">
        <f>SUMIFS('APP-1'!#REF!,'APP-1'!#REF!,ANALITICO!$F178)</f>
        <v>#REF!</v>
      </c>
      <c r="B178" s="282" t="str">
        <f t="shared" si="7"/>
        <v>1000</v>
      </c>
      <c r="C178" s="264" t="str">
        <f t="shared" si="8"/>
        <v>1</v>
      </c>
      <c r="D178" s="264" t="str">
        <f t="shared" si="9"/>
        <v>1</v>
      </c>
      <c r="E178" s="260" t="s">
        <v>526</v>
      </c>
      <c r="F178" s="260">
        <v>172204</v>
      </c>
      <c r="G178" s="260" t="s">
        <v>527</v>
      </c>
      <c r="H178" s="260">
        <v>13431100</v>
      </c>
      <c r="J178" s="261">
        <v>1995122</v>
      </c>
      <c r="K178" s="261">
        <v>1995122</v>
      </c>
      <c r="L178" s="261">
        <v>514953</v>
      </c>
      <c r="M178" s="261">
        <v>514953</v>
      </c>
      <c r="O178" s="260" t="s">
        <v>579</v>
      </c>
      <c r="P178" s="260">
        <v>172204</v>
      </c>
    </row>
    <row r="179" spans="1:16">
      <c r="A179" s="260" t="e">
        <f>SUMIFS('APP-1'!#REF!,'APP-1'!#REF!,ANALITICO!$F179)</f>
        <v>#REF!</v>
      </c>
      <c r="B179" s="282" t="str">
        <f t="shared" si="7"/>
        <v>1000</v>
      </c>
      <c r="C179" s="264" t="str">
        <f t="shared" si="8"/>
        <v>2</v>
      </c>
      <c r="D179" s="264" t="str">
        <f t="shared" si="9"/>
        <v>1</v>
      </c>
      <c r="E179" s="260" t="s">
        <v>526</v>
      </c>
      <c r="F179" s="260">
        <v>172204</v>
      </c>
      <c r="G179" s="260" t="s">
        <v>527</v>
      </c>
      <c r="H179" s="260">
        <v>13432100</v>
      </c>
      <c r="J179" s="261">
        <v>947083</v>
      </c>
      <c r="K179" s="261">
        <v>947083</v>
      </c>
      <c r="L179" s="261">
        <v>244449</v>
      </c>
      <c r="M179" s="261">
        <v>244449</v>
      </c>
      <c r="O179" s="260" t="s">
        <v>579</v>
      </c>
      <c r="P179" s="260">
        <v>172204</v>
      </c>
    </row>
    <row r="180" spans="1:16">
      <c r="A180" s="260" t="e">
        <f>SUMIFS('APP-1'!#REF!,'APP-1'!#REF!,ANALITICO!$F180)</f>
        <v>#REF!</v>
      </c>
      <c r="B180" s="282" t="str">
        <f t="shared" si="7"/>
        <v>1000</v>
      </c>
      <c r="C180" s="264" t="str">
        <f t="shared" si="8"/>
        <v>1</v>
      </c>
      <c r="D180" s="264" t="str">
        <f t="shared" si="9"/>
        <v>2</v>
      </c>
      <c r="E180" s="260" t="s">
        <v>526</v>
      </c>
      <c r="F180" s="260">
        <v>172204</v>
      </c>
      <c r="G180" s="260" t="s">
        <v>527</v>
      </c>
      <c r="H180" s="260">
        <v>14111201</v>
      </c>
      <c r="J180" s="261">
        <v>2122747</v>
      </c>
      <c r="K180" s="261">
        <v>2122747</v>
      </c>
      <c r="L180" s="261">
        <v>422401.86</v>
      </c>
      <c r="M180" s="261">
        <v>422401.86</v>
      </c>
      <c r="O180" s="260" t="s">
        <v>579</v>
      </c>
      <c r="P180" s="260">
        <v>172204</v>
      </c>
    </row>
    <row r="181" spans="1:16">
      <c r="A181" s="260" t="e">
        <f>SUMIFS('APP-1'!#REF!,'APP-1'!#REF!,ANALITICO!$F181)</f>
        <v>#REF!</v>
      </c>
      <c r="B181" s="282" t="str">
        <f t="shared" si="7"/>
        <v>1000</v>
      </c>
      <c r="C181" s="264" t="str">
        <f t="shared" si="8"/>
        <v>1</v>
      </c>
      <c r="D181" s="264" t="str">
        <f t="shared" si="9"/>
        <v>2</v>
      </c>
      <c r="E181" s="260" t="s">
        <v>526</v>
      </c>
      <c r="F181" s="260">
        <v>172204</v>
      </c>
      <c r="G181" s="260" t="s">
        <v>527</v>
      </c>
      <c r="H181" s="260">
        <v>14111203</v>
      </c>
      <c r="J181" s="261">
        <v>821254</v>
      </c>
      <c r="K181" s="261">
        <v>821254</v>
      </c>
      <c r="L181" s="261">
        <v>165981.6</v>
      </c>
      <c r="M181" s="261">
        <v>165981.6</v>
      </c>
      <c r="O181" s="260" t="s">
        <v>579</v>
      </c>
      <c r="P181" s="260">
        <v>172204</v>
      </c>
    </row>
    <row r="182" spans="1:16">
      <c r="A182" s="260" t="e">
        <f>SUMIFS('APP-1'!#REF!,'APP-1'!#REF!,ANALITICO!$F182)</f>
        <v>#REF!</v>
      </c>
      <c r="B182" s="282" t="str">
        <f t="shared" si="7"/>
        <v>1000</v>
      </c>
      <c r="C182" s="264" t="str">
        <f t="shared" si="8"/>
        <v>1</v>
      </c>
      <c r="D182" s="264" t="str">
        <f t="shared" si="9"/>
        <v>2</v>
      </c>
      <c r="E182" s="260" t="s">
        <v>526</v>
      </c>
      <c r="F182" s="260">
        <v>172204</v>
      </c>
      <c r="G182" s="260" t="s">
        <v>527</v>
      </c>
      <c r="H182" s="260">
        <v>14111208</v>
      </c>
      <c r="J182" s="261">
        <v>182847</v>
      </c>
      <c r="K182" s="261">
        <v>182847</v>
      </c>
      <c r="L182" s="261">
        <v>35587.03</v>
      </c>
      <c r="M182" s="261">
        <v>35587.03</v>
      </c>
      <c r="O182" s="260" t="s">
        <v>579</v>
      </c>
      <c r="P182" s="260">
        <v>172204</v>
      </c>
    </row>
    <row r="183" spans="1:16">
      <c r="A183" s="260" t="e">
        <f>SUMIFS('APP-1'!#REF!,'APP-1'!#REF!,ANALITICO!$F183)</f>
        <v>#REF!</v>
      </c>
      <c r="B183" s="282" t="str">
        <f t="shared" si="7"/>
        <v>1000</v>
      </c>
      <c r="C183" s="264" t="str">
        <f t="shared" si="8"/>
        <v>2</v>
      </c>
      <c r="D183" s="264" t="str">
        <f t="shared" si="9"/>
        <v>2</v>
      </c>
      <c r="E183" s="260" t="s">
        <v>526</v>
      </c>
      <c r="F183" s="260">
        <v>172204</v>
      </c>
      <c r="G183" s="260" t="s">
        <v>527</v>
      </c>
      <c r="H183" s="260">
        <v>14112201</v>
      </c>
      <c r="J183" s="261">
        <v>2950791</v>
      </c>
      <c r="K183" s="261">
        <v>2950791</v>
      </c>
      <c r="L183" s="261">
        <v>587171.14</v>
      </c>
      <c r="M183" s="261">
        <v>587171.14</v>
      </c>
      <c r="O183" s="260" t="s">
        <v>579</v>
      </c>
      <c r="P183" s="260">
        <v>172204</v>
      </c>
    </row>
    <row r="184" spans="1:16">
      <c r="A184" s="260" t="e">
        <f>SUMIFS('APP-1'!#REF!,'APP-1'!#REF!,ANALITICO!$F184)</f>
        <v>#REF!</v>
      </c>
      <c r="B184" s="282" t="str">
        <f t="shared" si="7"/>
        <v>1000</v>
      </c>
      <c r="C184" s="264" t="str">
        <f t="shared" si="8"/>
        <v>1</v>
      </c>
      <c r="D184" s="264" t="str">
        <f t="shared" si="9"/>
        <v>2</v>
      </c>
      <c r="E184" s="260" t="s">
        <v>526</v>
      </c>
      <c r="F184" s="260">
        <v>172204</v>
      </c>
      <c r="G184" s="260" t="s">
        <v>527</v>
      </c>
      <c r="H184" s="260">
        <v>14211201</v>
      </c>
      <c r="J184" s="261">
        <v>306110</v>
      </c>
      <c r="K184" s="261">
        <v>306110</v>
      </c>
      <c r="L184" s="261">
        <v>54289.83</v>
      </c>
      <c r="M184" s="261">
        <v>54289.83</v>
      </c>
      <c r="O184" s="260" t="s">
        <v>579</v>
      </c>
      <c r="P184" s="260">
        <v>172204</v>
      </c>
    </row>
    <row r="185" spans="1:16">
      <c r="A185" s="260" t="e">
        <f>SUMIFS('APP-1'!#REF!,'APP-1'!#REF!,ANALITICO!$F185)</f>
        <v>#REF!</v>
      </c>
      <c r="B185" s="282" t="str">
        <f t="shared" si="7"/>
        <v>1000</v>
      </c>
      <c r="C185" s="264" t="str">
        <f t="shared" si="8"/>
        <v>1</v>
      </c>
      <c r="D185" s="264" t="str">
        <f t="shared" si="9"/>
        <v>2</v>
      </c>
      <c r="E185" s="260" t="s">
        <v>526</v>
      </c>
      <c r="F185" s="260">
        <v>172204</v>
      </c>
      <c r="G185" s="260" t="s">
        <v>527</v>
      </c>
      <c r="H185" s="260">
        <v>14211203</v>
      </c>
      <c r="J185" s="261">
        <v>399867</v>
      </c>
      <c r="K185" s="261">
        <v>399867</v>
      </c>
      <c r="L185" s="261">
        <v>76335.25</v>
      </c>
      <c r="M185" s="261">
        <v>76335.25</v>
      </c>
      <c r="O185" s="260" t="s">
        <v>579</v>
      </c>
      <c r="P185" s="260">
        <v>172204</v>
      </c>
    </row>
    <row r="186" spans="1:16">
      <c r="A186" s="260" t="e">
        <f>SUMIFS('APP-1'!#REF!,'APP-1'!#REF!,ANALITICO!$F186)</f>
        <v>#REF!</v>
      </c>
      <c r="B186" s="282" t="str">
        <f t="shared" si="7"/>
        <v>1000</v>
      </c>
      <c r="C186" s="264" t="str">
        <f t="shared" si="8"/>
        <v>1</v>
      </c>
      <c r="D186" s="264" t="str">
        <f t="shared" si="9"/>
        <v>2</v>
      </c>
      <c r="E186" s="260" t="s">
        <v>526</v>
      </c>
      <c r="F186" s="260">
        <v>172204</v>
      </c>
      <c r="G186" s="260" t="s">
        <v>527</v>
      </c>
      <c r="H186" s="260">
        <v>14311200</v>
      </c>
      <c r="J186" s="261">
        <v>893591</v>
      </c>
      <c r="K186" s="261">
        <v>893591</v>
      </c>
      <c r="L186" s="261">
        <v>152251</v>
      </c>
      <c r="M186" s="261">
        <v>152251</v>
      </c>
      <c r="O186" s="260" t="s">
        <v>579</v>
      </c>
      <c r="P186" s="260">
        <v>172204</v>
      </c>
    </row>
    <row r="187" spans="1:16">
      <c r="A187" s="260" t="e">
        <f>SUMIFS('APP-1'!#REF!,'APP-1'!#REF!,ANALITICO!$F187)</f>
        <v>#REF!</v>
      </c>
      <c r="B187" s="282" t="str">
        <f t="shared" si="7"/>
        <v>1000</v>
      </c>
      <c r="C187" s="264" t="str">
        <f t="shared" si="8"/>
        <v>1</v>
      </c>
      <c r="D187" s="264" t="str">
        <f t="shared" si="9"/>
        <v>2</v>
      </c>
      <c r="E187" s="260" t="s">
        <v>526</v>
      </c>
      <c r="F187" s="260">
        <v>172204</v>
      </c>
      <c r="G187" s="260" t="s">
        <v>527</v>
      </c>
      <c r="H187" s="260">
        <v>14411200</v>
      </c>
      <c r="J187" s="261">
        <v>914653</v>
      </c>
      <c r="K187" s="261">
        <v>914653</v>
      </c>
      <c r="L187" s="261">
        <v>150319.01999999999</v>
      </c>
      <c r="M187" s="261">
        <v>150319.01999999999</v>
      </c>
      <c r="O187" s="260" t="s">
        <v>579</v>
      </c>
      <c r="P187" s="260">
        <v>172204</v>
      </c>
    </row>
    <row r="188" spans="1:16">
      <c r="A188" s="260" t="e">
        <f>SUMIFS('APP-1'!#REF!,'APP-1'!#REF!,ANALITICO!$F188)</f>
        <v>#REF!</v>
      </c>
      <c r="B188" s="282" t="str">
        <f t="shared" si="7"/>
        <v>1000</v>
      </c>
      <c r="C188" s="264" t="str">
        <f t="shared" si="8"/>
        <v>1</v>
      </c>
      <c r="D188" s="264" t="str">
        <f t="shared" si="9"/>
        <v>2</v>
      </c>
      <c r="E188" s="260" t="s">
        <v>526</v>
      </c>
      <c r="F188" s="260">
        <v>172204</v>
      </c>
      <c r="G188" s="260" t="s">
        <v>527</v>
      </c>
      <c r="H188" s="260">
        <v>14431200</v>
      </c>
      <c r="J188" s="261">
        <v>120846</v>
      </c>
      <c r="K188" s="261">
        <v>120846</v>
      </c>
      <c r="L188" s="261">
        <v>18401.16</v>
      </c>
      <c r="M188" s="261">
        <v>18401.16</v>
      </c>
      <c r="O188" s="260" t="s">
        <v>579</v>
      </c>
      <c r="P188" s="260">
        <v>172204</v>
      </c>
    </row>
    <row r="189" spans="1:16">
      <c r="A189" s="260" t="e">
        <f>SUMIFS('APP-1'!#REF!,'APP-1'!#REF!,ANALITICO!$F189)</f>
        <v>#REF!</v>
      </c>
      <c r="B189" s="282" t="str">
        <f t="shared" si="7"/>
        <v>1000</v>
      </c>
      <c r="C189" s="264" t="str">
        <f t="shared" si="8"/>
        <v>1</v>
      </c>
      <c r="D189" s="264" t="str">
        <f t="shared" si="9"/>
        <v>2</v>
      </c>
      <c r="E189" s="260" t="s">
        <v>526</v>
      </c>
      <c r="F189" s="260">
        <v>172204</v>
      </c>
      <c r="G189" s="260" t="s">
        <v>527</v>
      </c>
      <c r="H189" s="260">
        <v>15111200</v>
      </c>
      <c r="J189" s="261">
        <v>1080371</v>
      </c>
      <c r="K189" s="261">
        <v>1080371</v>
      </c>
      <c r="L189" s="261">
        <v>209730.41</v>
      </c>
      <c r="M189" s="261">
        <v>209730.41</v>
      </c>
      <c r="O189" s="260" t="s">
        <v>579</v>
      </c>
      <c r="P189" s="260">
        <v>172204</v>
      </c>
    </row>
    <row r="190" spans="1:16">
      <c r="A190" s="260" t="e">
        <f>SUMIFS('APP-1'!#REF!,'APP-1'!#REF!,ANALITICO!$F190)</f>
        <v>#REF!</v>
      </c>
      <c r="B190" s="282" t="str">
        <f t="shared" si="7"/>
        <v>1000</v>
      </c>
      <c r="C190" s="264" t="str">
        <f t="shared" si="8"/>
        <v>1</v>
      </c>
      <c r="D190" s="264" t="str">
        <f t="shared" si="9"/>
        <v>1</v>
      </c>
      <c r="E190" s="260" t="s">
        <v>526</v>
      </c>
      <c r="F190" s="260">
        <v>172204</v>
      </c>
      <c r="G190" s="260" t="s">
        <v>527</v>
      </c>
      <c r="H190" s="260">
        <v>15411100</v>
      </c>
      <c r="J190" s="261">
        <v>370252</v>
      </c>
      <c r="K190" s="261">
        <v>370252</v>
      </c>
      <c r="L190" s="261">
        <v>0</v>
      </c>
      <c r="M190" s="261">
        <v>0</v>
      </c>
      <c r="O190" s="260" t="s">
        <v>579</v>
      </c>
      <c r="P190" s="260">
        <v>172204</v>
      </c>
    </row>
    <row r="191" spans="1:16">
      <c r="A191" s="260" t="e">
        <f>SUMIFS('APP-1'!#REF!,'APP-1'!#REF!,ANALITICO!$F191)</f>
        <v>#REF!</v>
      </c>
      <c r="B191" s="282" t="str">
        <f t="shared" si="7"/>
        <v>1000</v>
      </c>
      <c r="C191" s="264" t="str">
        <f t="shared" si="8"/>
        <v>1</v>
      </c>
      <c r="D191" s="264" t="str">
        <f t="shared" si="9"/>
        <v>2</v>
      </c>
      <c r="E191" s="260" t="s">
        <v>526</v>
      </c>
      <c r="F191" s="260">
        <v>172204</v>
      </c>
      <c r="G191" s="260" t="s">
        <v>527</v>
      </c>
      <c r="H191" s="260">
        <v>15411208</v>
      </c>
      <c r="J191" s="261">
        <v>1622250</v>
      </c>
      <c r="K191" s="261">
        <v>1622250</v>
      </c>
      <c r="L191" s="261">
        <v>0</v>
      </c>
      <c r="M191" s="261">
        <v>0</v>
      </c>
      <c r="O191" s="260" t="s">
        <v>579</v>
      </c>
      <c r="P191" s="260">
        <v>172204</v>
      </c>
    </row>
    <row r="192" spans="1:16">
      <c r="A192" s="260" t="e">
        <f>SUMIFS('APP-1'!#REF!,'APP-1'!#REF!,ANALITICO!$F192)</f>
        <v>#REF!</v>
      </c>
      <c r="B192" s="282" t="str">
        <f t="shared" si="7"/>
        <v>1000</v>
      </c>
      <c r="C192" s="264" t="str">
        <f t="shared" si="8"/>
        <v>1</v>
      </c>
      <c r="D192" s="264" t="str">
        <f t="shared" si="9"/>
        <v>2</v>
      </c>
      <c r="E192" s="260" t="s">
        <v>526</v>
      </c>
      <c r="F192" s="260">
        <v>172204</v>
      </c>
      <c r="G192" s="260" t="s">
        <v>527</v>
      </c>
      <c r="H192" s="260">
        <v>15411218</v>
      </c>
      <c r="J192" s="261">
        <v>2489000</v>
      </c>
      <c r="K192" s="261">
        <v>2489000</v>
      </c>
      <c r="L192" s="261">
        <v>0</v>
      </c>
      <c r="M192" s="261">
        <v>0</v>
      </c>
      <c r="O192" s="260" t="s">
        <v>579</v>
      </c>
      <c r="P192" s="260">
        <v>172204</v>
      </c>
    </row>
    <row r="193" spans="1:16">
      <c r="A193" s="260" t="e">
        <f>SUMIFS('APP-1'!#REF!,'APP-1'!#REF!,ANALITICO!$F193)</f>
        <v>#REF!</v>
      </c>
      <c r="B193" s="282" t="str">
        <f t="shared" si="7"/>
        <v>1000</v>
      </c>
      <c r="C193" s="264" t="str">
        <f t="shared" si="8"/>
        <v>1</v>
      </c>
      <c r="D193" s="264" t="str">
        <f t="shared" si="9"/>
        <v>1</v>
      </c>
      <c r="E193" s="260" t="s">
        <v>526</v>
      </c>
      <c r="F193" s="260">
        <v>172204</v>
      </c>
      <c r="G193" s="260" t="s">
        <v>527</v>
      </c>
      <c r="H193" s="260">
        <v>15421100</v>
      </c>
      <c r="J193" s="261">
        <v>54503</v>
      </c>
      <c r="K193" s="261">
        <v>54503</v>
      </c>
      <c r="L193" s="261">
        <v>6680</v>
      </c>
      <c r="M193" s="261">
        <v>6680</v>
      </c>
      <c r="O193" s="260" t="s">
        <v>579</v>
      </c>
      <c r="P193" s="260">
        <v>172204</v>
      </c>
    </row>
    <row r="194" spans="1:16">
      <c r="A194" s="260" t="e">
        <f>SUMIFS('APP-1'!#REF!,'APP-1'!#REF!,ANALITICO!$F194)</f>
        <v>#REF!</v>
      </c>
      <c r="B194" s="282" t="str">
        <f t="shared" si="7"/>
        <v>1000</v>
      </c>
      <c r="C194" s="264" t="str">
        <f t="shared" si="8"/>
        <v>1</v>
      </c>
      <c r="D194" s="264" t="str">
        <f t="shared" si="9"/>
        <v>1</v>
      </c>
      <c r="E194" s="260" t="s">
        <v>526</v>
      </c>
      <c r="F194" s="260">
        <v>172204</v>
      </c>
      <c r="G194" s="260" t="s">
        <v>527</v>
      </c>
      <c r="H194" s="260">
        <v>15441100</v>
      </c>
      <c r="J194" s="261">
        <v>1914914</v>
      </c>
      <c r="K194" s="261">
        <v>1914914</v>
      </c>
      <c r="L194" s="261">
        <v>535365</v>
      </c>
      <c r="M194" s="261">
        <v>535365</v>
      </c>
      <c r="O194" s="260" t="s">
        <v>579</v>
      </c>
      <c r="P194" s="260">
        <v>172204</v>
      </c>
    </row>
    <row r="195" spans="1:16">
      <c r="A195" s="260" t="e">
        <f>SUMIFS('APP-1'!#REF!,'APP-1'!#REF!,ANALITICO!$F195)</f>
        <v>#REF!</v>
      </c>
      <c r="B195" s="282" t="str">
        <f t="shared" si="7"/>
        <v>1000</v>
      </c>
      <c r="C195" s="264" t="str">
        <f t="shared" si="8"/>
        <v>1</v>
      </c>
      <c r="D195" s="264" t="str">
        <f t="shared" si="9"/>
        <v>1</v>
      </c>
      <c r="E195" s="260" t="s">
        <v>526</v>
      </c>
      <c r="F195" s="260">
        <v>172204</v>
      </c>
      <c r="G195" s="260" t="s">
        <v>527</v>
      </c>
      <c r="H195" s="260">
        <v>15451100</v>
      </c>
      <c r="J195" s="261">
        <v>127590</v>
      </c>
      <c r="K195" s="261">
        <v>127590</v>
      </c>
      <c r="L195" s="261">
        <v>19292</v>
      </c>
      <c r="M195" s="261">
        <v>19292</v>
      </c>
      <c r="O195" s="260" t="s">
        <v>579</v>
      </c>
      <c r="P195" s="260">
        <v>172204</v>
      </c>
    </row>
    <row r="196" spans="1:16">
      <c r="A196" s="260" t="e">
        <f>SUMIFS('APP-1'!#REF!,'APP-1'!#REF!,ANALITICO!$F196)</f>
        <v>#REF!</v>
      </c>
      <c r="B196" s="282" t="str">
        <f t="shared" ref="B196:B259" si="10">MID(H196,1,1)&amp;"000"</f>
        <v>1000</v>
      </c>
      <c r="C196" s="264" t="str">
        <f t="shared" ref="C196:C259" si="11">MID(H196,5,1)</f>
        <v>1</v>
      </c>
      <c r="D196" s="264" t="str">
        <f t="shared" ref="D196:D259" si="12">MID(H196,6,1)</f>
        <v>1</v>
      </c>
      <c r="E196" s="260" t="s">
        <v>526</v>
      </c>
      <c r="F196" s="260">
        <v>172204</v>
      </c>
      <c r="G196" s="260" t="s">
        <v>527</v>
      </c>
      <c r="H196" s="260">
        <v>15451109</v>
      </c>
      <c r="J196" s="261">
        <v>1687430</v>
      </c>
      <c r="K196" s="261">
        <v>1687430</v>
      </c>
      <c r="L196" s="261">
        <v>421857</v>
      </c>
      <c r="M196" s="261">
        <v>421857</v>
      </c>
      <c r="O196" s="260" t="s">
        <v>579</v>
      </c>
      <c r="P196" s="260">
        <v>172204</v>
      </c>
    </row>
    <row r="197" spans="1:16">
      <c r="A197" s="260" t="e">
        <f>SUMIFS('APP-1'!#REF!,'APP-1'!#REF!,ANALITICO!$F197)</f>
        <v>#REF!</v>
      </c>
      <c r="B197" s="282" t="str">
        <f t="shared" si="10"/>
        <v>1000</v>
      </c>
      <c r="C197" s="264" t="str">
        <f t="shared" si="11"/>
        <v>1</v>
      </c>
      <c r="D197" s="264" t="str">
        <f t="shared" si="12"/>
        <v>1</v>
      </c>
      <c r="E197" s="260" t="s">
        <v>526</v>
      </c>
      <c r="F197" s="260">
        <v>172204</v>
      </c>
      <c r="G197" s="260" t="s">
        <v>527</v>
      </c>
      <c r="H197" s="260">
        <v>15451110</v>
      </c>
      <c r="J197" s="261">
        <v>122302</v>
      </c>
      <c r="K197" s="261">
        <v>122302</v>
      </c>
      <c r="L197" s="261">
        <v>20384</v>
      </c>
      <c r="M197" s="261">
        <v>20384</v>
      </c>
      <c r="O197" s="260" t="s">
        <v>579</v>
      </c>
      <c r="P197" s="260">
        <v>172204</v>
      </c>
    </row>
    <row r="198" spans="1:16">
      <c r="A198" s="260" t="e">
        <f>SUMIFS('APP-1'!#REF!,'APP-1'!#REF!,ANALITICO!$F198)</f>
        <v>#REF!</v>
      </c>
      <c r="B198" s="282" t="str">
        <f t="shared" si="10"/>
        <v>1000</v>
      </c>
      <c r="C198" s="264" t="str">
        <f t="shared" si="11"/>
        <v>1</v>
      </c>
      <c r="D198" s="264" t="str">
        <f t="shared" si="12"/>
        <v>1</v>
      </c>
      <c r="E198" s="260" t="s">
        <v>526</v>
      </c>
      <c r="F198" s="260">
        <v>172204</v>
      </c>
      <c r="G198" s="260" t="s">
        <v>527</v>
      </c>
      <c r="H198" s="260">
        <v>15461100</v>
      </c>
      <c r="J198" s="261">
        <v>236896</v>
      </c>
      <c r="K198" s="261">
        <v>236896</v>
      </c>
      <c r="L198" s="261">
        <v>61503</v>
      </c>
      <c r="M198" s="261">
        <v>61503</v>
      </c>
      <c r="O198" s="260" t="s">
        <v>579</v>
      </c>
      <c r="P198" s="260">
        <v>172204</v>
      </c>
    </row>
    <row r="199" spans="1:16">
      <c r="A199" s="260" t="e">
        <f>SUMIFS('APP-1'!#REF!,'APP-1'!#REF!,ANALITICO!$F199)</f>
        <v>#REF!</v>
      </c>
      <c r="B199" s="282" t="str">
        <f t="shared" si="10"/>
        <v>1000</v>
      </c>
      <c r="C199" s="264" t="str">
        <f t="shared" si="11"/>
        <v>1</v>
      </c>
      <c r="D199" s="264" t="str">
        <f t="shared" si="12"/>
        <v>1</v>
      </c>
      <c r="E199" s="260" t="s">
        <v>526</v>
      </c>
      <c r="F199" s="260">
        <v>172204</v>
      </c>
      <c r="G199" s="260" t="s">
        <v>527</v>
      </c>
      <c r="H199" s="260">
        <v>15461151</v>
      </c>
      <c r="J199" s="261">
        <v>1022924</v>
      </c>
      <c r="K199" s="261">
        <v>1022924</v>
      </c>
      <c r="L199" s="261">
        <v>264036</v>
      </c>
      <c r="M199" s="261">
        <v>264036</v>
      </c>
      <c r="O199" s="260" t="s">
        <v>579</v>
      </c>
      <c r="P199" s="260">
        <v>172204</v>
      </c>
    </row>
    <row r="200" spans="1:16">
      <c r="A200" s="260" t="e">
        <f>SUMIFS('APP-1'!#REF!,'APP-1'!#REF!,ANALITICO!$F200)</f>
        <v>#REF!</v>
      </c>
      <c r="B200" s="282" t="str">
        <f t="shared" si="10"/>
        <v>1000</v>
      </c>
      <c r="C200" s="264" t="str">
        <f t="shared" si="11"/>
        <v>1</v>
      </c>
      <c r="D200" s="264" t="str">
        <f t="shared" si="12"/>
        <v>1</v>
      </c>
      <c r="E200" s="260" t="s">
        <v>526</v>
      </c>
      <c r="F200" s="260">
        <v>172204</v>
      </c>
      <c r="G200" s="260" t="s">
        <v>527</v>
      </c>
      <c r="H200" s="260">
        <v>15471100</v>
      </c>
      <c r="J200" s="261">
        <v>116027</v>
      </c>
      <c r="K200" s="261">
        <v>116027</v>
      </c>
      <c r="L200" s="261">
        <v>0</v>
      </c>
      <c r="M200" s="261">
        <v>0</v>
      </c>
      <c r="O200" s="260" t="s">
        <v>579</v>
      </c>
      <c r="P200" s="260">
        <v>172204</v>
      </c>
    </row>
    <row r="201" spans="1:16">
      <c r="A201" s="260" t="e">
        <f>SUMIFS('APP-1'!#REF!,'APP-1'!#REF!,ANALITICO!$F201)</f>
        <v>#REF!</v>
      </c>
      <c r="B201" s="282" t="str">
        <f t="shared" si="10"/>
        <v>1000</v>
      </c>
      <c r="C201" s="264" t="str">
        <f t="shared" si="11"/>
        <v>1</v>
      </c>
      <c r="D201" s="264" t="str">
        <f t="shared" si="12"/>
        <v>1</v>
      </c>
      <c r="E201" s="260" t="s">
        <v>526</v>
      </c>
      <c r="F201" s="260">
        <v>172204</v>
      </c>
      <c r="G201" s="260" t="s">
        <v>527</v>
      </c>
      <c r="H201" s="260">
        <v>15481100</v>
      </c>
      <c r="J201" s="261">
        <v>576340</v>
      </c>
      <c r="K201" s="261">
        <v>576340</v>
      </c>
      <c r="L201" s="261">
        <v>194099</v>
      </c>
      <c r="M201" s="261">
        <v>194099</v>
      </c>
      <c r="O201" s="260" t="s">
        <v>579</v>
      </c>
      <c r="P201" s="260">
        <v>172204</v>
      </c>
    </row>
    <row r="202" spans="1:16">
      <c r="A202" s="260" t="e">
        <f>SUMIFS('APP-1'!#REF!,'APP-1'!#REF!,ANALITICO!$F202)</f>
        <v>#REF!</v>
      </c>
      <c r="B202" s="282" t="str">
        <f t="shared" si="10"/>
        <v>1000</v>
      </c>
      <c r="C202" s="264" t="str">
        <f t="shared" si="11"/>
        <v>1</v>
      </c>
      <c r="D202" s="264" t="str">
        <f t="shared" si="12"/>
        <v>1</v>
      </c>
      <c r="E202" s="260" t="s">
        <v>526</v>
      </c>
      <c r="F202" s="260">
        <v>172204</v>
      </c>
      <c r="G202" s="260" t="s">
        <v>527</v>
      </c>
      <c r="H202" s="260">
        <v>15511100</v>
      </c>
      <c r="J202" s="261">
        <v>12488</v>
      </c>
      <c r="K202" s="261">
        <v>12488</v>
      </c>
      <c r="L202" s="261">
        <v>0</v>
      </c>
      <c r="M202" s="261">
        <v>0</v>
      </c>
      <c r="O202" s="260" t="s">
        <v>579</v>
      </c>
      <c r="P202" s="260">
        <v>172204</v>
      </c>
    </row>
    <row r="203" spans="1:16">
      <c r="A203" s="260" t="e">
        <f>SUMIFS('APP-1'!#REF!,'APP-1'!#REF!,ANALITICO!$F203)</f>
        <v>#REF!</v>
      </c>
      <c r="B203" s="282" t="str">
        <f t="shared" si="10"/>
        <v>1000</v>
      </c>
      <c r="C203" s="264" t="str">
        <f t="shared" si="11"/>
        <v>1</v>
      </c>
      <c r="D203" s="264" t="str">
        <f t="shared" si="12"/>
        <v>1</v>
      </c>
      <c r="E203" s="260" t="s">
        <v>526</v>
      </c>
      <c r="F203" s="260">
        <v>172204</v>
      </c>
      <c r="G203" s="260" t="s">
        <v>527</v>
      </c>
      <c r="H203" s="260">
        <v>15911100</v>
      </c>
      <c r="J203" s="261">
        <v>2354009</v>
      </c>
      <c r="K203" s="261">
        <v>2354009</v>
      </c>
      <c r="L203" s="261">
        <v>614726.5</v>
      </c>
      <c r="M203" s="261">
        <v>614726.5</v>
      </c>
      <c r="O203" s="260" t="s">
        <v>579</v>
      </c>
      <c r="P203" s="260">
        <v>172204</v>
      </c>
    </row>
    <row r="204" spans="1:16">
      <c r="A204" s="260" t="e">
        <f>SUMIFS('APP-1'!#REF!,'APP-1'!#REF!,ANALITICO!$F204)</f>
        <v>#REF!</v>
      </c>
      <c r="B204" s="282" t="str">
        <f t="shared" si="10"/>
        <v>1000</v>
      </c>
      <c r="C204" s="264" t="str">
        <f t="shared" si="11"/>
        <v>1</v>
      </c>
      <c r="D204" s="264" t="str">
        <f t="shared" si="12"/>
        <v>1</v>
      </c>
      <c r="E204" s="260" t="s">
        <v>526</v>
      </c>
      <c r="F204" s="260">
        <v>172204</v>
      </c>
      <c r="G204" s="260" t="s">
        <v>527</v>
      </c>
      <c r="H204" s="260">
        <v>17141100</v>
      </c>
      <c r="J204" s="261">
        <v>2400394</v>
      </c>
      <c r="K204" s="261">
        <v>2400394</v>
      </c>
      <c r="L204" s="261">
        <v>1048173</v>
      </c>
      <c r="M204" s="261">
        <v>1048173</v>
      </c>
      <c r="O204" s="260" t="s">
        <v>579</v>
      </c>
      <c r="P204" s="260">
        <v>172204</v>
      </c>
    </row>
    <row r="205" spans="1:16">
      <c r="A205" s="260" t="e">
        <f>SUMIFS('APP-1'!#REF!,'APP-1'!#REF!,ANALITICO!$F205)</f>
        <v>#REF!</v>
      </c>
      <c r="B205" s="260" t="str">
        <f t="shared" si="10"/>
        <v>2000</v>
      </c>
      <c r="C205" s="264" t="str">
        <f t="shared" si="11"/>
        <v>1</v>
      </c>
      <c r="D205" s="264" t="str">
        <f t="shared" si="12"/>
        <v>1</v>
      </c>
      <c r="E205" s="260" t="s">
        <v>526</v>
      </c>
      <c r="F205" s="260">
        <v>172204</v>
      </c>
      <c r="G205" s="260" t="s">
        <v>527</v>
      </c>
      <c r="H205" s="260">
        <v>23311100</v>
      </c>
      <c r="J205" s="261">
        <v>96000</v>
      </c>
      <c r="K205" s="261">
        <v>96000</v>
      </c>
      <c r="L205" s="261">
        <v>0</v>
      </c>
      <c r="M205" s="261">
        <v>0</v>
      </c>
      <c r="O205" s="260" t="s">
        <v>579</v>
      </c>
      <c r="P205" s="260">
        <v>172204</v>
      </c>
    </row>
    <row r="206" spans="1:16">
      <c r="A206" s="260" t="e">
        <f>SUMIFS('APP-1'!#REF!,'APP-1'!#REF!,ANALITICO!$F206)</f>
        <v>#REF!</v>
      </c>
      <c r="B206" s="260" t="str">
        <f t="shared" si="10"/>
        <v>2000</v>
      </c>
      <c r="C206" s="264" t="str">
        <f t="shared" si="11"/>
        <v>1</v>
      </c>
      <c r="D206" s="264" t="str">
        <f t="shared" si="12"/>
        <v>1</v>
      </c>
      <c r="E206" s="260" t="s">
        <v>526</v>
      </c>
      <c r="F206" s="260">
        <v>172204</v>
      </c>
      <c r="G206" s="260" t="s">
        <v>527</v>
      </c>
      <c r="H206" s="260">
        <v>23711100</v>
      </c>
      <c r="J206" s="261">
        <v>105000</v>
      </c>
      <c r="K206" s="261">
        <v>105000</v>
      </c>
      <c r="L206" s="261">
        <v>0</v>
      </c>
      <c r="M206" s="261">
        <v>0</v>
      </c>
      <c r="O206" s="260" t="s">
        <v>579</v>
      </c>
      <c r="P206" s="260">
        <v>172204</v>
      </c>
    </row>
    <row r="207" spans="1:16">
      <c r="A207" s="260" t="e">
        <f>SUMIFS('APP-1'!#REF!,'APP-1'!#REF!,ANALITICO!$F207)</f>
        <v>#REF!</v>
      </c>
      <c r="B207" s="260" t="str">
        <f t="shared" si="10"/>
        <v>2000</v>
      </c>
      <c r="C207" s="264" t="str">
        <f t="shared" si="11"/>
        <v>1</v>
      </c>
      <c r="D207" s="264" t="str">
        <f t="shared" si="12"/>
        <v>1</v>
      </c>
      <c r="E207" s="260" t="s">
        <v>526</v>
      </c>
      <c r="F207" s="260">
        <v>172204</v>
      </c>
      <c r="G207" s="260" t="s">
        <v>527</v>
      </c>
      <c r="H207" s="260">
        <v>25111100</v>
      </c>
      <c r="J207" s="261">
        <v>12708</v>
      </c>
      <c r="K207" s="261">
        <v>12708</v>
      </c>
      <c r="L207" s="261">
        <v>0</v>
      </c>
      <c r="M207" s="261">
        <v>0</v>
      </c>
      <c r="O207" s="260" t="s">
        <v>579</v>
      </c>
      <c r="P207" s="260">
        <v>172204</v>
      </c>
    </row>
    <row r="208" spans="1:16">
      <c r="A208" s="260" t="e">
        <f>SUMIFS('APP-1'!#REF!,'APP-1'!#REF!,ANALITICO!$F208)</f>
        <v>#REF!</v>
      </c>
      <c r="B208" s="260" t="str">
        <f t="shared" si="10"/>
        <v>2000</v>
      </c>
      <c r="C208" s="264" t="str">
        <f t="shared" si="11"/>
        <v>1</v>
      </c>
      <c r="D208" s="264" t="str">
        <f t="shared" si="12"/>
        <v>1</v>
      </c>
      <c r="E208" s="260" t="s">
        <v>526</v>
      </c>
      <c r="F208" s="260">
        <v>172204</v>
      </c>
      <c r="G208" s="260" t="s">
        <v>527</v>
      </c>
      <c r="H208" s="260">
        <v>25311100</v>
      </c>
      <c r="J208" s="261">
        <v>23406</v>
      </c>
      <c r="K208" s="261">
        <v>23406</v>
      </c>
      <c r="L208" s="261">
        <v>0</v>
      </c>
      <c r="M208" s="261">
        <v>0</v>
      </c>
      <c r="O208" s="260" t="s">
        <v>579</v>
      </c>
      <c r="P208" s="260">
        <v>172204</v>
      </c>
    </row>
    <row r="209" spans="1:16">
      <c r="A209" s="260" t="e">
        <f>SUMIFS('APP-1'!#REF!,'APP-1'!#REF!,ANALITICO!$F209)</f>
        <v>#REF!</v>
      </c>
      <c r="B209" s="260" t="str">
        <f t="shared" si="10"/>
        <v>2000</v>
      </c>
      <c r="C209" s="264" t="str">
        <f t="shared" si="11"/>
        <v>1</v>
      </c>
      <c r="D209" s="264" t="str">
        <f t="shared" si="12"/>
        <v>1</v>
      </c>
      <c r="E209" s="260" t="s">
        <v>526</v>
      </c>
      <c r="F209" s="260">
        <v>172204</v>
      </c>
      <c r="G209" s="260" t="s">
        <v>527</v>
      </c>
      <c r="H209" s="260">
        <v>25411100</v>
      </c>
      <c r="J209" s="261">
        <v>184787</v>
      </c>
      <c r="K209" s="261">
        <v>184787</v>
      </c>
      <c r="L209" s="261">
        <v>0</v>
      </c>
      <c r="M209" s="261">
        <v>0</v>
      </c>
      <c r="O209" s="260" t="s">
        <v>579</v>
      </c>
      <c r="P209" s="260">
        <v>172204</v>
      </c>
    </row>
    <row r="210" spans="1:16">
      <c r="A210" s="260" t="e">
        <f>SUMIFS('APP-1'!#REF!,'APP-1'!#REF!,ANALITICO!$F210)</f>
        <v>#REF!</v>
      </c>
      <c r="B210" s="260" t="str">
        <f t="shared" si="10"/>
        <v>2000</v>
      </c>
      <c r="C210" s="264" t="str">
        <f t="shared" si="11"/>
        <v>1</v>
      </c>
      <c r="D210" s="264" t="str">
        <f t="shared" si="12"/>
        <v>1</v>
      </c>
      <c r="E210" s="260" t="s">
        <v>526</v>
      </c>
      <c r="F210" s="260">
        <v>172204</v>
      </c>
      <c r="G210" s="260" t="s">
        <v>527</v>
      </c>
      <c r="H210" s="260">
        <v>27111100</v>
      </c>
      <c r="J210" s="261">
        <v>886476</v>
      </c>
      <c r="K210" s="261">
        <v>886476</v>
      </c>
      <c r="L210" s="261">
        <v>0</v>
      </c>
      <c r="M210" s="261">
        <v>0</v>
      </c>
      <c r="O210" s="260" t="s">
        <v>579</v>
      </c>
      <c r="P210" s="260">
        <v>172204</v>
      </c>
    </row>
    <row r="211" spans="1:16">
      <c r="A211" s="260" t="e">
        <f>SUMIFS('APP-1'!#REF!,'APP-1'!#REF!,ANALITICO!$F211)</f>
        <v>#REF!</v>
      </c>
      <c r="B211" s="282" t="str">
        <f t="shared" si="10"/>
        <v>3000</v>
      </c>
      <c r="C211" s="264" t="str">
        <f t="shared" si="11"/>
        <v>1</v>
      </c>
      <c r="D211" s="264" t="str">
        <f t="shared" si="12"/>
        <v>2</v>
      </c>
      <c r="E211" s="260" t="s">
        <v>526</v>
      </c>
      <c r="F211" s="260">
        <v>172204</v>
      </c>
      <c r="G211" s="260" t="s">
        <v>527</v>
      </c>
      <c r="H211" s="260">
        <v>39811200</v>
      </c>
      <c r="J211" s="261">
        <v>253621</v>
      </c>
      <c r="K211" s="261">
        <v>253621</v>
      </c>
      <c r="L211" s="261">
        <v>36133</v>
      </c>
      <c r="M211" s="261">
        <v>36133</v>
      </c>
      <c r="O211" s="260" t="s">
        <v>579</v>
      </c>
      <c r="P211" s="260">
        <v>172204</v>
      </c>
    </row>
    <row r="212" spans="1:16">
      <c r="A212" s="260" t="e">
        <f>SUMIFS('APP-1'!#REF!,'APP-1'!#REF!,ANALITICO!$F212)</f>
        <v>#REF!</v>
      </c>
      <c r="B212" s="282" t="str">
        <f t="shared" si="10"/>
        <v>3000</v>
      </c>
      <c r="C212" s="264" t="str">
        <f t="shared" si="11"/>
        <v>1</v>
      </c>
      <c r="D212" s="264" t="str">
        <f t="shared" si="12"/>
        <v>2</v>
      </c>
      <c r="E212" s="260" t="s">
        <v>526</v>
      </c>
      <c r="F212" s="260">
        <v>172204</v>
      </c>
      <c r="G212" s="260" t="s">
        <v>527</v>
      </c>
      <c r="H212" s="260">
        <v>39811208</v>
      </c>
      <c r="J212" s="261">
        <v>66416</v>
      </c>
      <c r="K212" s="261">
        <v>66416</v>
      </c>
      <c r="L212" s="261">
        <v>4236</v>
      </c>
      <c r="M212" s="261">
        <v>4236</v>
      </c>
      <c r="O212" s="260" t="s">
        <v>579</v>
      </c>
      <c r="P212" s="260">
        <v>172204</v>
      </c>
    </row>
    <row r="213" spans="1:16">
      <c r="A213" s="260" t="e">
        <f>SUMIFS('APP-1'!#REF!,'APP-1'!#REF!,ANALITICO!$F213)</f>
        <v>#REF!</v>
      </c>
      <c r="B213" s="282" t="str">
        <f t="shared" si="10"/>
        <v>3000</v>
      </c>
      <c r="C213" s="264" t="str">
        <f t="shared" si="11"/>
        <v>1</v>
      </c>
      <c r="D213" s="264" t="str">
        <f t="shared" si="12"/>
        <v>1</v>
      </c>
      <c r="E213" s="260" t="s">
        <v>526</v>
      </c>
      <c r="F213" s="260">
        <v>172204</v>
      </c>
      <c r="G213" s="260" t="s">
        <v>527</v>
      </c>
      <c r="H213" s="260">
        <v>39821100</v>
      </c>
      <c r="J213" s="261">
        <v>1540750</v>
      </c>
      <c r="K213" s="261">
        <v>1540750</v>
      </c>
      <c r="L213" s="261">
        <v>309226</v>
      </c>
      <c r="M213" s="261">
        <v>309226</v>
      </c>
      <c r="O213" s="260" t="s">
        <v>579</v>
      </c>
      <c r="P213" s="260">
        <v>172204</v>
      </c>
    </row>
    <row r="214" spans="1:16">
      <c r="A214" s="260" t="e">
        <f>SUMIFS('APP-1'!#REF!,'APP-1'!#REF!,ANALITICO!$F214)</f>
        <v>#REF!</v>
      </c>
      <c r="B214" s="282" t="str">
        <f t="shared" si="10"/>
        <v>3000</v>
      </c>
      <c r="C214" s="264" t="str">
        <f t="shared" si="11"/>
        <v>1</v>
      </c>
      <c r="D214" s="264" t="str">
        <f t="shared" si="12"/>
        <v>1</v>
      </c>
      <c r="E214" s="260" t="s">
        <v>526</v>
      </c>
      <c r="F214" s="260">
        <v>172204</v>
      </c>
      <c r="G214" s="260" t="s">
        <v>527</v>
      </c>
      <c r="H214" s="260">
        <v>39821108</v>
      </c>
      <c r="J214" s="261">
        <v>37038</v>
      </c>
      <c r="K214" s="261">
        <v>37038</v>
      </c>
      <c r="L214" s="261">
        <v>0</v>
      </c>
      <c r="M214" s="261">
        <v>0</v>
      </c>
      <c r="O214" s="260" t="s">
        <v>579</v>
      </c>
      <c r="P214" s="260">
        <v>172204</v>
      </c>
    </row>
    <row r="215" spans="1:16">
      <c r="A215" s="260" t="e">
        <f>SUMIFS('APP-1'!#REF!,'APP-1'!#REF!,ANALITICO!$F215)</f>
        <v>#REF!</v>
      </c>
      <c r="B215" s="260" t="str">
        <f t="shared" si="10"/>
        <v>5000</v>
      </c>
      <c r="C215" s="264" t="str">
        <f t="shared" si="11"/>
        <v>2</v>
      </c>
      <c r="D215" s="264" t="str">
        <f t="shared" si="12"/>
        <v>1</v>
      </c>
      <c r="E215" s="260" t="s">
        <v>526</v>
      </c>
      <c r="F215" s="260">
        <v>172204</v>
      </c>
      <c r="G215" s="260" t="s">
        <v>527</v>
      </c>
      <c r="H215" s="260">
        <v>54112100</v>
      </c>
      <c r="I215" s="260" t="s">
        <v>532</v>
      </c>
      <c r="J215" s="261">
        <v>1000000</v>
      </c>
      <c r="K215" s="261">
        <v>1000000</v>
      </c>
      <c r="L215" s="261">
        <v>0</v>
      </c>
      <c r="M215" s="261">
        <v>0</v>
      </c>
      <c r="O215" s="260" t="s">
        <v>579</v>
      </c>
      <c r="P215" s="260">
        <v>172204</v>
      </c>
    </row>
    <row r="216" spans="1:16">
      <c r="A216" s="260" t="e">
        <f>SUMIFS('APP-1'!#REF!,'APP-1'!#REF!,ANALITICO!$F216)</f>
        <v>#REF!</v>
      </c>
      <c r="B216" s="260" t="str">
        <f t="shared" si="10"/>
        <v>5000</v>
      </c>
      <c r="C216" s="264" t="str">
        <f t="shared" si="11"/>
        <v>2</v>
      </c>
      <c r="D216" s="264" t="str">
        <f t="shared" si="12"/>
        <v>1</v>
      </c>
      <c r="E216" s="260" t="s">
        <v>526</v>
      </c>
      <c r="F216" s="260">
        <v>172204</v>
      </c>
      <c r="G216" s="260" t="s">
        <v>527</v>
      </c>
      <c r="H216" s="260">
        <v>56512100</v>
      </c>
      <c r="I216" s="260" t="s">
        <v>533</v>
      </c>
      <c r="J216" s="261">
        <v>120400</v>
      </c>
      <c r="K216" s="261">
        <v>120400</v>
      </c>
      <c r="L216" s="261">
        <v>0</v>
      </c>
      <c r="M216" s="261">
        <v>0</v>
      </c>
      <c r="O216" s="260" t="s">
        <v>579</v>
      </c>
      <c r="P216" s="260">
        <v>172204</v>
      </c>
    </row>
    <row r="217" spans="1:16">
      <c r="A217" s="260" t="e">
        <f>SUMIFS('APP-1'!#REF!,'APP-1'!#REF!,ANALITICO!$F217)</f>
        <v>#REF!</v>
      </c>
      <c r="B217" s="282" t="str">
        <f t="shared" si="10"/>
        <v>1000</v>
      </c>
      <c r="C217" s="264" t="str">
        <f t="shared" si="11"/>
        <v>2</v>
      </c>
      <c r="D217" s="264" t="str">
        <f t="shared" si="12"/>
        <v>1</v>
      </c>
      <c r="E217" s="260" t="s">
        <v>526</v>
      </c>
      <c r="F217" s="260">
        <v>182207</v>
      </c>
      <c r="G217" s="260" t="s">
        <v>527</v>
      </c>
      <c r="H217" s="260">
        <v>11312100</v>
      </c>
      <c r="J217" s="261">
        <v>1408087</v>
      </c>
      <c r="K217" s="261">
        <v>1408087</v>
      </c>
      <c r="L217" s="261">
        <v>456181</v>
      </c>
      <c r="M217" s="261">
        <v>456181</v>
      </c>
      <c r="O217" s="260" t="s">
        <v>579</v>
      </c>
      <c r="P217" s="260">
        <v>182207</v>
      </c>
    </row>
    <row r="218" spans="1:16">
      <c r="A218" s="260" t="e">
        <f>SUMIFS('APP-1'!#REF!,'APP-1'!#REF!,ANALITICO!$F218)</f>
        <v>#REF!</v>
      </c>
      <c r="B218" s="260" t="str">
        <f t="shared" si="10"/>
        <v>2000</v>
      </c>
      <c r="C218" s="264" t="str">
        <f t="shared" si="11"/>
        <v>1</v>
      </c>
      <c r="D218" s="264" t="str">
        <f t="shared" si="12"/>
        <v>1</v>
      </c>
      <c r="E218" s="260" t="s">
        <v>526</v>
      </c>
      <c r="F218" s="260">
        <v>182207</v>
      </c>
      <c r="G218" s="260" t="s">
        <v>527</v>
      </c>
      <c r="H218" s="260">
        <v>21411100</v>
      </c>
      <c r="J218" s="261">
        <v>1100000</v>
      </c>
      <c r="K218" s="261">
        <v>1100000</v>
      </c>
      <c r="L218" s="261">
        <v>0</v>
      </c>
      <c r="M218" s="261">
        <v>0</v>
      </c>
      <c r="O218" s="260" t="s">
        <v>579</v>
      </c>
      <c r="P218" s="260">
        <v>182207</v>
      </c>
    </row>
    <row r="219" spans="1:16">
      <c r="A219" s="260" t="e">
        <f>SUMIFS('APP-1'!#REF!,'APP-1'!#REF!,ANALITICO!$F219)</f>
        <v>#REF!</v>
      </c>
      <c r="B219" s="260" t="str">
        <f t="shared" si="10"/>
        <v>2000</v>
      </c>
      <c r="C219" s="264" t="str">
        <f t="shared" si="11"/>
        <v>1</v>
      </c>
      <c r="D219" s="264" t="str">
        <f t="shared" si="12"/>
        <v>1</v>
      </c>
      <c r="E219" s="260" t="s">
        <v>526</v>
      </c>
      <c r="F219" s="260">
        <v>182207</v>
      </c>
      <c r="G219" s="260" t="s">
        <v>527</v>
      </c>
      <c r="H219" s="260">
        <v>24611100</v>
      </c>
      <c r="J219" s="261">
        <v>99400</v>
      </c>
      <c r="K219" s="261">
        <v>99400</v>
      </c>
      <c r="L219" s="261">
        <v>0</v>
      </c>
      <c r="M219" s="261">
        <v>0</v>
      </c>
      <c r="O219" s="260" t="s">
        <v>579</v>
      </c>
      <c r="P219" s="260">
        <v>182207</v>
      </c>
    </row>
    <row r="220" spans="1:16">
      <c r="A220" s="260" t="e">
        <f>SUMIFS('APP-1'!#REF!,'APP-1'!#REF!,ANALITICO!$F220)</f>
        <v>#REF!</v>
      </c>
      <c r="B220" s="260" t="str">
        <f t="shared" si="10"/>
        <v>2000</v>
      </c>
      <c r="C220" s="264" t="str">
        <f t="shared" si="11"/>
        <v>1</v>
      </c>
      <c r="D220" s="264" t="str">
        <f t="shared" si="12"/>
        <v>1</v>
      </c>
      <c r="E220" s="260" t="s">
        <v>526</v>
      </c>
      <c r="F220" s="260">
        <v>182207</v>
      </c>
      <c r="G220" s="260" t="s">
        <v>527</v>
      </c>
      <c r="H220" s="260">
        <v>25611100</v>
      </c>
      <c r="J220" s="261">
        <v>60000</v>
      </c>
      <c r="K220" s="261">
        <v>60000</v>
      </c>
      <c r="L220" s="261">
        <v>0</v>
      </c>
      <c r="M220" s="261">
        <v>0</v>
      </c>
      <c r="O220" s="260" t="s">
        <v>579</v>
      </c>
      <c r="P220" s="260">
        <v>182207</v>
      </c>
    </row>
    <row r="221" spans="1:16">
      <c r="A221" s="260" t="e">
        <f>SUMIFS('APP-1'!#REF!,'APP-1'!#REF!,ANALITICO!$F221)</f>
        <v>#REF!</v>
      </c>
      <c r="B221" s="260" t="str">
        <f t="shared" si="10"/>
        <v>2000</v>
      </c>
      <c r="C221" s="264" t="str">
        <f t="shared" si="11"/>
        <v>1</v>
      </c>
      <c r="D221" s="264" t="str">
        <f t="shared" si="12"/>
        <v>1</v>
      </c>
      <c r="E221" s="260" t="s">
        <v>526</v>
      </c>
      <c r="F221" s="260">
        <v>182207</v>
      </c>
      <c r="G221" s="260" t="s">
        <v>527</v>
      </c>
      <c r="H221" s="260">
        <v>29111100</v>
      </c>
      <c r="J221" s="261">
        <v>143200</v>
      </c>
      <c r="K221" s="261">
        <v>143200</v>
      </c>
      <c r="L221" s="261">
        <v>0</v>
      </c>
      <c r="M221" s="261">
        <v>0</v>
      </c>
      <c r="O221" s="260" t="s">
        <v>579</v>
      </c>
      <c r="P221" s="260">
        <v>182207</v>
      </c>
    </row>
    <row r="222" spans="1:16">
      <c r="A222" s="260" t="e">
        <f>SUMIFS('APP-1'!#REF!,'APP-1'!#REF!,ANALITICO!$F222)</f>
        <v>#REF!</v>
      </c>
      <c r="B222" s="260" t="str">
        <f t="shared" si="10"/>
        <v>2000</v>
      </c>
      <c r="C222" s="264" t="str">
        <f t="shared" si="11"/>
        <v>1</v>
      </c>
      <c r="D222" s="264" t="str">
        <f t="shared" si="12"/>
        <v>1</v>
      </c>
      <c r="E222" s="260" t="s">
        <v>526</v>
      </c>
      <c r="F222" s="260">
        <v>182207</v>
      </c>
      <c r="G222" s="260" t="s">
        <v>527</v>
      </c>
      <c r="H222" s="260">
        <v>29411100</v>
      </c>
      <c r="J222" s="261">
        <v>600000</v>
      </c>
      <c r="K222" s="261">
        <v>600000</v>
      </c>
      <c r="L222" s="261">
        <v>0</v>
      </c>
      <c r="M222" s="261">
        <v>0</v>
      </c>
      <c r="O222" s="260" t="s">
        <v>579</v>
      </c>
      <c r="P222" s="260">
        <v>182207</v>
      </c>
    </row>
    <row r="223" spans="1:16">
      <c r="A223" s="260" t="e">
        <f>SUMIFS('APP-1'!#REF!,'APP-1'!#REF!,ANALITICO!$F223)</f>
        <v>#REF!</v>
      </c>
      <c r="B223" s="260" t="str">
        <f t="shared" si="10"/>
        <v>3000</v>
      </c>
      <c r="C223" s="264" t="str">
        <f t="shared" si="11"/>
        <v>1</v>
      </c>
      <c r="D223" s="264" t="str">
        <f t="shared" si="12"/>
        <v>1</v>
      </c>
      <c r="E223" s="260" t="s">
        <v>526</v>
      </c>
      <c r="F223" s="260">
        <v>182207</v>
      </c>
      <c r="G223" s="260" t="s">
        <v>527</v>
      </c>
      <c r="H223" s="260">
        <v>35211100</v>
      </c>
      <c r="J223" s="261">
        <v>94787</v>
      </c>
      <c r="K223" s="261">
        <v>94787</v>
      </c>
      <c r="L223" s="261">
        <v>0</v>
      </c>
      <c r="M223" s="261">
        <v>0</v>
      </c>
      <c r="O223" s="260" t="s">
        <v>579</v>
      </c>
      <c r="P223" s="260">
        <v>182207</v>
      </c>
    </row>
    <row r="224" spans="1:16">
      <c r="A224" s="260" t="e">
        <f>SUMIFS('APP-1'!#REF!,'APP-1'!#REF!,ANALITICO!$F224)</f>
        <v>#REF!</v>
      </c>
      <c r="B224" s="260" t="str">
        <f t="shared" si="10"/>
        <v>3000</v>
      </c>
      <c r="C224" s="264" t="str">
        <f t="shared" si="11"/>
        <v>1</v>
      </c>
      <c r="D224" s="264" t="str">
        <f t="shared" si="12"/>
        <v>1</v>
      </c>
      <c r="E224" s="260" t="s">
        <v>526</v>
      </c>
      <c r="F224" s="260">
        <v>182207</v>
      </c>
      <c r="G224" s="260" t="s">
        <v>527</v>
      </c>
      <c r="H224" s="260">
        <v>35311100</v>
      </c>
      <c r="J224" s="261">
        <v>1125000</v>
      </c>
      <c r="K224" s="261">
        <v>1125000</v>
      </c>
      <c r="L224" s="261">
        <v>0</v>
      </c>
      <c r="M224" s="261">
        <v>0</v>
      </c>
      <c r="O224" s="260" t="s">
        <v>579</v>
      </c>
      <c r="P224" s="260">
        <v>182207</v>
      </c>
    </row>
    <row r="225" spans="1:16">
      <c r="A225" s="260" t="e">
        <f>SUMIFS('APP-1'!#REF!,'APP-1'!#REF!,ANALITICO!$F225)</f>
        <v>#REF!</v>
      </c>
      <c r="B225" s="260" t="str">
        <f t="shared" si="10"/>
        <v>5000</v>
      </c>
      <c r="C225" s="264" t="str">
        <f t="shared" si="11"/>
        <v>2</v>
      </c>
      <c r="D225" s="264" t="str">
        <f t="shared" si="12"/>
        <v>1</v>
      </c>
      <c r="E225" s="260" t="s">
        <v>526</v>
      </c>
      <c r="F225" s="260">
        <v>182207</v>
      </c>
      <c r="G225" s="260" t="s">
        <v>527</v>
      </c>
      <c r="H225" s="260">
        <v>51512100</v>
      </c>
      <c r="I225" s="260" t="s">
        <v>534</v>
      </c>
      <c r="J225" s="261">
        <v>1449400</v>
      </c>
      <c r="K225" s="261">
        <v>1926900</v>
      </c>
      <c r="L225" s="261">
        <v>0</v>
      </c>
      <c r="M225" s="261">
        <v>0</v>
      </c>
      <c r="O225" s="260" t="s">
        <v>579</v>
      </c>
      <c r="P225" s="260">
        <v>182207</v>
      </c>
    </row>
    <row r="226" spans="1:16">
      <c r="A226" s="260" t="e">
        <f>SUMIFS('APP-1'!#REF!,'APP-1'!#REF!,ANALITICO!$F226)</f>
        <v>#REF!</v>
      </c>
      <c r="B226" s="260" t="str">
        <f t="shared" si="10"/>
        <v>5000</v>
      </c>
      <c r="C226" s="264" t="str">
        <f t="shared" si="11"/>
        <v>2</v>
      </c>
      <c r="D226" s="264" t="str">
        <f t="shared" si="12"/>
        <v>1</v>
      </c>
      <c r="E226" s="260" t="s">
        <v>526</v>
      </c>
      <c r="F226" s="260">
        <v>182207</v>
      </c>
      <c r="G226" s="260" t="s">
        <v>527</v>
      </c>
      <c r="H226" s="260">
        <v>59112100</v>
      </c>
      <c r="I226" s="260" t="s">
        <v>535</v>
      </c>
      <c r="J226" s="261">
        <v>879655</v>
      </c>
      <c r="K226" s="261">
        <v>879655</v>
      </c>
      <c r="L226" s="261">
        <v>879463.4</v>
      </c>
      <c r="M226" s="261">
        <v>0</v>
      </c>
      <c r="O226" s="260" t="s">
        <v>579</v>
      </c>
      <c r="P226" s="260">
        <v>182207</v>
      </c>
    </row>
    <row r="227" spans="1:16">
      <c r="A227" s="260" t="e">
        <f>SUMIFS('APP-1'!#REF!,'APP-1'!#REF!,ANALITICO!$F227)</f>
        <v>#REF!</v>
      </c>
      <c r="B227" s="260" t="str">
        <f t="shared" si="10"/>
        <v>3000</v>
      </c>
      <c r="C227" s="264" t="str">
        <f t="shared" si="11"/>
        <v>1</v>
      </c>
      <c r="D227" s="264" t="str">
        <f t="shared" si="12"/>
        <v>2</v>
      </c>
      <c r="E227" s="260" t="s">
        <v>526</v>
      </c>
      <c r="F227" s="260">
        <v>185201</v>
      </c>
      <c r="G227" s="260" t="s">
        <v>536</v>
      </c>
      <c r="H227" s="260">
        <v>39511200</v>
      </c>
      <c r="J227" s="261">
        <v>0</v>
      </c>
      <c r="K227" s="261">
        <v>22105</v>
      </c>
      <c r="L227" s="261">
        <v>22105</v>
      </c>
      <c r="M227" s="261">
        <v>0</v>
      </c>
      <c r="O227" s="260" t="s">
        <v>579</v>
      </c>
      <c r="P227" s="260">
        <v>185201</v>
      </c>
    </row>
    <row r="228" spans="1:16">
      <c r="A228" s="260" t="e">
        <f>SUMIFS('APP-1'!#REF!,'APP-1'!#REF!,ANALITICO!$F228)</f>
        <v>#REF!</v>
      </c>
      <c r="B228" s="282" t="str">
        <f t="shared" si="10"/>
        <v>1000</v>
      </c>
      <c r="C228" s="264" t="str">
        <f t="shared" si="11"/>
        <v>1</v>
      </c>
      <c r="D228" s="264" t="str">
        <f t="shared" si="12"/>
        <v>1</v>
      </c>
      <c r="E228" s="260" t="s">
        <v>526</v>
      </c>
      <c r="F228" s="260">
        <v>185201</v>
      </c>
      <c r="G228" s="260" t="s">
        <v>527</v>
      </c>
      <c r="H228" s="260">
        <v>11311100</v>
      </c>
      <c r="J228" s="261">
        <v>16872997</v>
      </c>
      <c r="K228" s="261">
        <v>16282997</v>
      </c>
      <c r="L228" s="261">
        <v>4692688.4000000004</v>
      </c>
      <c r="M228" s="261">
        <v>4692688.4000000004</v>
      </c>
      <c r="O228" s="260" t="s">
        <v>579</v>
      </c>
      <c r="P228" s="260">
        <v>185201</v>
      </c>
    </row>
    <row r="229" spans="1:16">
      <c r="A229" s="260" t="e">
        <f>SUMIFS('APP-1'!#REF!,'APP-1'!#REF!,ANALITICO!$F229)</f>
        <v>#REF!</v>
      </c>
      <c r="B229" s="282" t="str">
        <f t="shared" si="10"/>
        <v>1000</v>
      </c>
      <c r="C229" s="264" t="str">
        <f t="shared" si="11"/>
        <v>1</v>
      </c>
      <c r="D229" s="264" t="str">
        <f t="shared" si="12"/>
        <v>1</v>
      </c>
      <c r="E229" s="260" t="s">
        <v>526</v>
      </c>
      <c r="F229" s="260">
        <v>185201</v>
      </c>
      <c r="G229" s="260" t="s">
        <v>527</v>
      </c>
      <c r="H229" s="260">
        <v>11321100</v>
      </c>
      <c r="J229" s="261">
        <v>22169288</v>
      </c>
      <c r="K229" s="261">
        <v>22169288</v>
      </c>
      <c r="L229" s="261">
        <v>6934950.2000000002</v>
      </c>
      <c r="M229" s="261">
        <v>6934950.2000000002</v>
      </c>
      <c r="O229" s="260" t="s">
        <v>579</v>
      </c>
      <c r="P229" s="260">
        <v>185201</v>
      </c>
    </row>
    <row r="230" spans="1:16">
      <c r="A230" s="260" t="e">
        <f>SUMIFS('APP-1'!#REF!,'APP-1'!#REF!,ANALITICO!$F230)</f>
        <v>#REF!</v>
      </c>
      <c r="B230" s="282" t="str">
        <f t="shared" si="10"/>
        <v>1000</v>
      </c>
      <c r="C230" s="264" t="str">
        <f t="shared" si="11"/>
        <v>1</v>
      </c>
      <c r="D230" s="264" t="str">
        <f t="shared" si="12"/>
        <v>1</v>
      </c>
      <c r="E230" s="260" t="s">
        <v>526</v>
      </c>
      <c r="F230" s="260">
        <v>185201</v>
      </c>
      <c r="G230" s="260" t="s">
        <v>527</v>
      </c>
      <c r="H230" s="260">
        <v>12111100</v>
      </c>
      <c r="J230" s="261">
        <v>2000000</v>
      </c>
      <c r="K230" s="261">
        <v>2000000</v>
      </c>
      <c r="L230" s="261">
        <v>289000</v>
      </c>
      <c r="M230" s="261">
        <v>289000</v>
      </c>
      <c r="O230" s="260" t="s">
        <v>579</v>
      </c>
      <c r="P230" s="260">
        <v>185201</v>
      </c>
    </row>
    <row r="231" spans="1:16">
      <c r="A231" s="260" t="e">
        <f>SUMIFS('APP-1'!#REF!,'APP-1'!#REF!,ANALITICO!$F231)</f>
        <v>#REF!</v>
      </c>
      <c r="B231" s="282" t="str">
        <f t="shared" si="10"/>
        <v>1000</v>
      </c>
      <c r="C231" s="264" t="str">
        <f t="shared" si="11"/>
        <v>1</v>
      </c>
      <c r="D231" s="264" t="str">
        <f t="shared" si="12"/>
        <v>1</v>
      </c>
      <c r="E231" s="260" t="s">
        <v>526</v>
      </c>
      <c r="F231" s="260">
        <v>185201</v>
      </c>
      <c r="G231" s="260" t="s">
        <v>527</v>
      </c>
      <c r="H231" s="260">
        <v>12211108</v>
      </c>
      <c r="J231" s="261">
        <v>18351537</v>
      </c>
      <c r="K231" s="261">
        <v>18351537</v>
      </c>
      <c r="L231" s="261">
        <v>4741427.21</v>
      </c>
      <c r="M231" s="261">
        <v>4710442.71</v>
      </c>
      <c r="O231" s="260" t="s">
        <v>579</v>
      </c>
      <c r="P231" s="260">
        <v>185201</v>
      </c>
    </row>
    <row r="232" spans="1:16">
      <c r="A232" s="260" t="e">
        <f>SUMIFS('APP-1'!#REF!,'APP-1'!#REF!,ANALITICO!$F232)</f>
        <v>#REF!</v>
      </c>
      <c r="B232" s="282" t="str">
        <f t="shared" si="10"/>
        <v>1000</v>
      </c>
      <c r="C232" s="264" t="str">
        <f t="shared" si="11"/>
        <v>1</v>
      </c>
      <c r="D232" s="264" t="str">
        <f t="shared" si="12"/>
        <v>1</v>
      </c>
      <c r="E232" s="260" t="s">
        <v>526</v>
      </c>
      <c r="F232" s="260">
        <v>185201</v>
      </c>
      <c r="G232" s="260" t="s">
        <v>527</v>
      </c>
      <c r="H232" s="260">
        <v>12311100</v>
      </c>
      <c r="J232" s="261">
        <v>1000000</v>
      </c>
      <c r="K232" s="261">
        <v>1000000</v>
      </c>
      <c r="L232" s="261">
        <v>0</v>
      </c>
      <c r="M232" s="261">
        <v>0</v>
      </c>
      <c r="O232" s="260" t="s">
        <v>579</v>
      </c>
      <c r="P232" s="260">
        <v>185201</v>
      </c>
    </row>
    <row r="233" spans="1:16">
      <c r="A233" s="260" t="e">
        <f>SUMIFS('APP-1'!#REF!,'APP-1'!#REF!,ANALITICO!$F233)</f>
        <v>#REF!</v>
      </c>
      <c r="B233" s="282" t="str">
        <f t="shared" si="10"/>
        <v>1000</v>
      </c>
      <c r="C233" s="264" t="str">
        <f t="shared" si="11"/>
        <v>1</v>
      </c>
      <c r="D233" s="264" t="str">
        <f t="shared" si="12"/>
        <v>1</v>
      </c>
      <c r="E233" s="260" t="s">
        <v>526</v>
      </c>
      <c r="F233" s="260">
        <v>185201</v>
      </c>
      <c r="G233" s="260" t="s">
        <v>527</v>
      </c>
      <c r="H233" s="260">
        <v>13111100</v>
      </c>
      <c r="J233" s="261">
        <v>617736</v>
      </c>
      <c r="K233" s="261">
        <v>617736</v>
      </c>
      <c r="L233" s="261">
        <v>156819</v>
      </c>
      <c r="M233" s="261">
        <v>156546.5</v>
      </c>
      <c r="O233" s="260" t="s">
        <v>579</v>
      </c>
      <c r="P233" s="260">
        <v>185201</v>
      </c>
    </row>
    <row r="234" spans="1:16">
      <c r="A234" s="260" t="e">
        <f>SUMIFS('APP-1'!#REF!,'APP-1'!#REF!,ANALITICO!$F234)</f>
        <v>#REF!</v>
      </c>
      <c r="B234" s="282" t="str">
        <f t="shared" si="10"/>
        <v>1000</v>
      </c>
      <c r="C234" s="264" t="str">
        <f t="shared" si="11"/>
        <v>1</v>
      </c>
      <c r="D234" s="264" t="str">
        <f t="shared" si="12"/>
        <v>1</v>
      </c>
      <c r="E234" s="260" t="s">
        <v>526</v>
      </c>
      <c r="F234" s="260">
        <v>185201</v>
      </c>
      <c r="G234" s="260" t="s">
        <v>527</v>
      </c>
      <c r="H234" s="260">
        <v>13211100</v>
      </c>
      <c r="J234" s="261">
        <v>1608403</v>
      </c>
      <c r="K234" s="261">
        <v>1608403</v>
      </c>
      <c r="L234" s="261">
        <v>8567.92</v>
      </c>
      <c r="M234" s="261">
        <v>8567.92</v>
      </c>
      <c r="O234" s="260" t="s">
        <v>579</v>
      </c>
      <c r="P234" s="260">
        <v>185201</v>
      </c>
    </row>
    <row r="235" spans="1:16">
      <c r="A235" s="260" t="e">
        <f>SUMIFS('APP-1'!#REF!,'APP-1'!#REF!,ANALITICO!$F235)</f>
        <v>#REF!</v>
      </c>
      <c r="B235" s="282" t="str">
        <f t="shared" si="10"/>
        <v>1000</v>
      </c>
      <c r="C235" s="264" t="str">
        <f t="shared" si="11"/>
        <v>1</v>
      </c>
      <c r="D235" s="264" t="str">
        <f t="shared" si="12"/>
        <v>1</v>
      </c>
      <c r="E235" s="260" t="s">
        <v>526</v>
      </c>
      <c r="F235" s="260">
        <v>185201</v>
      </c>
      <c r="G235" s="260" t="s">
        <v>527</v>
      </c>
      <c r="H235" s="260">
        <v>13221100</v>
      </c>
      <c r="J235" s="261">
        <v>79074</v>
      </c>
      <c r="K235" s="261">
        <v>79074</v>
      </c>
      <c r="L235" s="261">
        <v>23833</v>
      </c>
      <c r="M235" s="261">
        <v>23833</v>
      </c>
      <c r="O235" s="260" t="s">
        <v>579</v>
      </c>
      <c r="P235" s="260">
        <v>185201</v>
      </c>
    </row>
    <row r="236" spans="1:16">
      <c r="A236" s="260" t="e">
        <f>SUMIFS('APP-1'!#REF!,'APP-1'!#REF!,ANALITICO!$F236)</f>
        <v>#REF!</v>
      </c>
      <c r="B236" s="282" t="str">
        <f t="shared" si="10"/>
        <v>1000</v>
      </c>
      <c r="C236" s="264" t="str">
        <f t="shared" si="11"/>
        <v>1</v>
      </c>
      <c r="D236" s="264" t="str">
        <f t="shared" si="12"/>
        <v>1</v>
      </c>
      <c r="E236" s="260" t="s">
        <v>526</v>
      </c>
      <c r="F236" s="260">
        <v>185201</v>
      </c>
      <c r="G236" s="260" t="s">
        <v>527</v>
      </c>
      <c r="H236" s="260">
        <v>13231100</v>
      </c>
      <c r="J236" s="261">
        <v>1674490</v>
      </c>
      <c r="K236" s="261">
        <v>1674490</v>
      </c>
      <c r="L236" s="261">
        <v>96393.14</v>
      </c>
      <c r="M236" s="261">
        <v>96393.14</v>
      </c>
      <c r="O236" s="260" t="s">
        <v>579</v>
      </c>
      <c r="P236" s="260">
        <v>185201</v>
      </c>
    </row>
    <row r="237" spans="1:16">
      <c r="A237" s="260" t="e">
        <f>SUMIFS('APP-1'!#REF!,'APP-1'!#REF!,ANALITICO!$F237)</f>
        <v>#REF!</v>
      </c>
      <c r="B237" s="282" t="str">
        <f t="shared" si="10"/>
        <v>1000</v>
      </c>
      <c r="C237" s="264" t="str">
        <f t="shared" si="11"/>
        <v>1</v>
      </c>
      <c r="D237" s="264" t="str">
        <f t="shared" si="12"/>
        <v>1</v>
      </c>
      <c r="E237" s="260" t="s">
        <v>526</v>
      </c>
      <c r="F237" s="260">
        <v>185201</v>
      </c>
      <c r="G237" s="260" t="s">
        <v>527</v>
      </c>
      <c r="H237" s="260">
        <v>13231108</v>
      </c>
      <c r="J237" s="261">
        <v>540750</v>
      </c>
      <c r="K237" s="261">
        <v>540750</v>
      </c>
      <c r="L237" s="261">
        <v>18140.45</v>
      </c>
      <c r="M237" s="261">
        <v>18140.45</v>
      </c>
      <c r="O237" s="260" t="s">
        <v>579</v>
      </c>
      <c r="P237" s="260">
        <v>185201</v>
      </c>
    </row>
    <row r="238" spans="1:16">
      <c r="A238" s="260" t="e">
        <f>SUMIFS('APP-1'!#REF!,'APP-1'!#REF!,ANALITICO!$F238)</f>
        <v>#REF!</v>
      </c>
      <c r="B238" s="282" t="str">
        <f t="shared" si="10"/>
        <v>1000</v>
      </c>
      <c r="C238" s="264" t="str">
        <f t="shared" si="11"/>
        <v>1</v>
      </c>
      <c r="D238" s="264" t="str">
        <f t="shared" si="12"/>
        <v>1</v>
      </c>
      <c r="E238" s="260" t="s">
        <v>526</v>
      </c>
      <c r="F238" s="260">
        <v>185201</v>
      </c>
      <c r="G238" s="260" t="s">
        <v>527</v>
      </c>
      <c r="H238" s="260">
        <v>13311100</v>
      </c>
      <c r="J238" s="261">
        <v>1910034</v>
      </c>
      <c r="K238" s="261">
        <v>1910034</v>
      </c>
      <c r="L238" s="261">
        <v>558788</v>
      </c>
      <c r="M238" s="261">
        <v>558788</v>
      </c>
      <c r="O238" s="260" t="s">
        <v>579</v>
      </c>
      <c r="P238" s="260">
        <v>185201</v>
      </c>
    </row>
    <row r="239" spans="1:16">
      <c r="A239" s="260" t="e">
        <f>SUMIFS('APP-1'!#REF!,'APP-1'!#REF!,ANALITICO!$F239)</f>
        <v>#REF!</v>
      </c>
      <c r="B239" s="282" t="str">
        <f t="shared" si="10"/>
        <v>1000</v>
      </c>
      <c r="C239" s="264" t="str">
        <f t="shared" si="11"/>
        <v>1</v>
      </c>
      <c r="D239" s="264" t="str">
        <f t="shared" si="12"/>
        <v>1</v>
      </c>
      <c r="E239" s="260" t="s">
        <v>526</v>
      </c>
      <c r="F239" s="260">
        <v>185201</v>
      </c>
      <c r="G239" s="260" t="s">
        <v>527</v>
      </c>
      <c r="H239" s="260">
        <v>13321100</v>
      </c>
      <c r="J239" s="261">
        <v>1993400</v>
      </c>
      <c r="K239" s="261">
        <v>1993400</v>
      </c>
      <c r="L239" s="261">
        <v>608121</v>
      </c>
      <c r="M239" s="261">
        <v>586203.5</v>
      </c>
      <c r="O239" s="260" t="s">
        <v>579</v>
      </c>
      <c r="P239" s="260">
        <v>185201</v>
      </c>
    </row>
    <row r="240" spans="1:16">
      <c r="A240" s="260" t="e">
        <f>SUMIFS('APP-1'!#REF!,'APP-1'!#REF!,ANALITICO!$F240)</f>
        <v>#REF!</v>
      </c>
      <c r="B240" s="282" t="str">
        <f t="shared" si="10"/>
        <v>1000</v>
      </c>
      <c r="C240" s="264" t="str">
        <f t="shared" si="11"/>
        <v>1</v>
      </c>
      <c r="D240" s="264" t="str">
        <f t="shared" si="12"/>
        <v>1</v>
      </c>
      <c r="E240" s="260" t="s">
        <v>526</v>
      </c>
      <c r="F240" s="260">
        <v>185201</v>
      </c>
      <c r="G240" s="260" t="s">
        <v>527</v>
      </c>
      <c r="H240" s="260">
        <v>13411100</v>
      </c>
      <c r="J240" s="261">
        <v>5359626</v>
      </c>
      <c r="K240" s="261">
        <v>5359626</v>
      </c>
      <c r="L240" s="261">
        <v>2356602.52</v>
      </c>
      <c r="M240" s="261">
        <v>2353977.25</v>
      </c>
      <c r="O240" s="260" t="s">
        <v>579</v>
      </c>
      <c r="P240" s="260">
        <v>185201</v>
      </c>
    </row>
    <row r="241" spans="1:16">
      <c r="A241" s="260" t="e">
        <f>SUMIFS('APP-1'!#REF!,'APP-1'!#REF!,ANALITICO!$F241)</f>
        <v>#REF!</v>
      </c>
      <c r="B241" s="282" t="str">
        <f t="shared" si="10"/>
        <v>1000</v>
      </c>
      <c r="C241" s="264" t="str">
        <f t="shared" si="11"/>
        <v>1</v>
      </c>
      <c r="D241" s="264" t="str">
        <f t="shared" si="12"/>
        <v>1</v>
      </c>
      <c r="E241" s="260" t="s">
        <v>526</v>
      </c>
      <c r="F241" s="260">
        <v>185201</v>
      </c>
      <c r="G241" s="260" t="s">
        <v>527</v>
      </c>
      <c r="H241" s="260">
        <v>13421100</v>
      </c>
      <c r="J241" s="261">
        <v>113712</v>
      </c>
      <c r="K241" s="261">
        <v>113712</v>
      </c>
      <c r="L241" s="261">
        <v>33166</v>
      </c>
      <c r="M241" s="261">
        <v>33166</v>
      </c>
      <c r="O241" s="260" t="s">
        <v>579</v>
      </c>
      <c r="P241" s="260">
        <v>185201</v>
      </c>
    </row>
    <row r="242" spans="1:16">
      <c r="A242" s="260" t="e">
        <f>SUMIFS('APP-1'!#REF!,'APP-1'!#REF!,ANALITICO!$F242)</f>
        <v>#REF!</v>
      </c>
      <c r="B242" s="282" t="str">
        <f t="shared" si="10"/>
        <v>1000</v>
      </c>
      <c r="C242" s="264" t="str">
        <f t="shared" si="11"/>
        <v>1</v>
      </c>
      <c r="D242" s="264" t="str">
        <f t="shared" si="12"/>
        <v>1</v>
      </c>
      <c r="E242" s="260" t="s">
        <v>526</v>
      </c>
      <c r="F242" s="260">
        <v>185201</v>
      </c>
      <c r="G242" s="260" t="s">
        <v>527</v>
      </c>
      <c r="H242" s="260">
        <v>13431100</v>
      </c>
      <c r="J242" s="261">
        <v>5343562</v>
      </c>
      <c r="K242" s="261">
        <v>5343562</v>
      </c>
      <c r="L242" s="261">
        <v>1379208</v>
      </c>
      <c r="M242" s="261">
        <v>1379208</v>
      </c>
      <c r="O242" s="260" t="s">
        <v>579</v>
      </c>
      <c r="P242" s="260">
        <v>185201</v>
      </c>
    </row>
    <row r="243" spans="1:16">
      <c r="A243" s="260" t="e">
        <f>SUMIFS('APP-1'!#REF!,'APP-1'!#REF!,ANALITICO!$F243)</f>
        <v>#REF!</v>
      </c>
      <c r="B243" s="282" t="str">
        <f t="shared" si="10"/>
        <v>1000</v>
      </c>
      <c r="C243" s="264" t="str">
        <f t="shared" si="11"/>
        <v>1</v>
      </c>
      <c r="D243" s="264" t="str">
        <f t="shared" si="12"/>
        <v>1</v>
      </c>
      <c r="E243" s="260" t="s">
        <v>526</v>
      </c>
      <c r="F243" s="260">
        <v>185201</v>
      </c>
      <c r="G243" s="260" t="s">
        <v>527</v>
      </c>
      <c r="H243" s="260">
        <v>14111100</v>
      </c>
      <c r="J243" s="261">
        <v>0</v>
      </c>
      <c r="K243" s="261">
        <v>377803</v>
      </c>
      <c r="L243" s="261">
        <v>377803</v>
      </c>
      <c r="M243" s="261">
        <v>0</v>
      </c>
      <c r="O243" s="260" t="s">
        <v>579</v>
      </c>
      <c r="P243" s="260">
        <v>185201</v>
      </c>
    </row>
    <row r="244" spans="1:16">
      <c r="A244" s="260" t="e">
        <f>SUMIFS('APP-1'!#REF!,'APP-1'!#REF!,ANALITICO!$F244)</f>
        <v>#REF!</v>
      </c>
      <c r="B244" s="282" t="str">
        <f t="shared" si="10"/>
        <v>1000</v>
      </c>
      <c r="C244" s="264" t="str">
        <f t="shared" si="11"/>
        <v>1</v>
      </c>
      <c r="D244" s="264" t="str">
        <f t="shared" si="12"/>
        <v>2</v>
      </c>
      <c r="E244" s="260" t="s">
        <v>526</v>
      </c>
      <c r="F244" s="260">
        <v>185201</v>
      </c>
      <c r="G244" s="260" t="s">
        <v>527</v>
      </c>
      <c r="H244" s="260">
        <v>14111201</v>
      </c>
      <c r="J244" s="261">
        <v>4167508</v>
      </c>
      <c r="K244" s="261">
        <v>3789705</v>
      </c>
      <c r="L244" s="261">
        <v>829282.91</v>
      </c>
      <c r="M244" s="261">
        <v>829282.91</v>
      </c>
      <c r="O244" s="260" t="s">
        <v>579</v>
      </c>
      <c r="P244" s="260">
        <v>185201</v>
      </c>
    </row>
    <row r="245" spans="1:16">
      <c r="A245" s="260" t="e">
        <f>SUMIFS('APP-1'!#REF!,'APP-1'!#REF!,ANALITICO!$F245)</f>
        <v>#REF!</v>
      </c>
      <c r="B245" s="282" t="str">
        <f t="shared" si="10"/>
        <v>1000</v>
      </c>
      <c r="C245" s="264" t="str">
        <f t="shared" si="11"/>
        <v>1</v>
      </c>
      <c r="D245" s="264" t="str">
        <f t="shared" si="12"/>
        <v>2</v>
      </c>
      <c r="E245" s="260" t="s">
        <v>526</v>
      </c>
      <c r="F245" s="260">
        <v>185201</v>
      </c>
      <c r="G245" s="260" t="s">
        <v>527</v>
      </c>
      <c r="H245" s="260">
        <v>14111203</v>
      </c>
      <c r="J245" s="261">
        <v>1313623</v>
      </c>
      <c r="K245" s="261">
        <v>1313623</v>
      </c>
      <c r="L245" s="261">
        <v>265493.7</v>
      </c>
      <c r="M245" s="261">
        <v>265493.7</v>
      </c>
      <c r="O245" s="260" t="s">
        <v>579</v>
      </c>
      <c r="P245" s="260">
        <v>185201</v>
      </c>
    </row>
    <row r="246" spans="1:16">
      <c r="A246" s="260" t="e">
        <f>SUMIFS('APP-1'!#REF!,'APP-1'!#REF!,ANALITICO!$F246)</f>
        <v>#REF!</v>
      </c>
      <c r="B246" s="282" t="str">
        <f t="shared" si="10"/>
        <v>1000</v>
      </c>
      <c r="C246" s="264" t="str">
        <f t="shared" si="11"/>
        <v>1</v>
      </c>
      <c r="D246" s="264" t="str">
        <f t="shared" si="12"/>
        <v>2</v>
      </c>
      <c r="E246" s="260" t="s">
        <v>526</v>
      </c>
      <c r="F246" s="260">
        <v>185201</v>
      </c>
      <c r="G246" s="260" t="s">
        <v>527</v>
      </c>
      <c r="H246" s="260">
        <v>14111208</v>
      </c>
      <c r="J246" s="261">
        <v>2154206</v>
      </c>
      <c r="K246" s="261">
        <v>2154206</v>
      </c>
      <c r="L246" s="261">
        <v>419273.75</v>
      </c>
      <c r="M246" s="261">
        <v>419273.75</v>
      </c>
      <c r="O246" s="260" t="s">
        <v>579</v>
      </c>
      <c r="P246" s="260">
        <v>185201</v>
      </c>
    </row>
    <row r="247" spans="1:16">
      <c r="A247" s="260" t="e">
        <f>SUMIFS('APP-1'!#REF!,'APP-1'!#REF!,ANALITICO!$F247)</f>
        <v>#REF!</v>
      </c>
      <c r="B247" s="282" t="str">
        <f t="shared" si="10"/>
        <v>1000</v>
      </c>
      <c r="C247" s="264" t="str">
        <f t="shared" si="11"/>
        <v>1</v>
      </c>
      <c r="D247" s="264" t="str">
        <f t="shared" si="12"/>
        <v>2</v>
      </c>
      <c r="E247" s="260" t="s">
        <v>526</v>
      </c>
      <c r="F247" s="260">
        <v>185201</v>
      </c>
      <c r="G247" s="260" t="s">
        <v>527</v>
      </c>
      <c r="H247" s="260">
        <v>14211201</v>
      </c>
      <c r="J247" s="261">
        <v>1807390</v>
      </c>
      <c r="K247" s="261">
        <v>1807390</v>
      </c>
      <c r="L247" s="261">
        <v>320546.39</v>
      </c>
      <c r="M247" s="261">
        <v>320546.39</v>
      </c>
      <c r="O247" s="260" t="s">
        <v>579</v>
      </c>
      <c r="P247" s="260">
        <v>185201</v>
      </c>
    </row>
    <row r="248" spans="1:16">
      <c r="A248" s="260" t="e">
        <f>SUMIFS('APP-1'!#REF!,'APP-1'!#REF!,ANALITICO!$F248)</f>
        <v>#REF!</v>
      </c>
      <c r="B248" s="282" t="str">
        <f t="shared" si="10"/>
        <v>1000</v>
      </c>
      <c r="C248" s="264" t="str">
        <f t="shared" si="11"/>
        <v>1</v>
      </c>
      <c r="D248" s="264" t="str">
        <f t="shared" si="12"/>
        <v>2</v>
      </c>
      <c r="E248" s="260" t="s">
        <v>526</v>
      </c>
      <c r="F248" s="260">
        <v>185201</v>
      </c>
      <c r="G248" s="260" t="s">
        <v>527</v>
      </c>
      <c r="H248" s="260">
        <v>14211203</v>
      </c>
      <c r="J248" s="261">
        <v>1483247</v>
      </c>
      <c r="K248" s="261">
        <v>1483247</v>
      </c>
      <c r="L248" s="261">
        <v>283156.47999999998</v>
      </c>
      <c r="M248" s="261">
        <v>283156.47999999998</v>
      </c>
      <c r="O248" s="260" t="s">
        <v>579</v>
      </c>
      <c r="P248" s="260">
        <v>185201</v>
      </c>
    </row>
    <row r="249" spans="1:16">
      <c r="A249" s="260" t="e">
        <f>SUMIFS('APP-1'!#REF!,'APP-1'!#REF!,ANALITICO!$F249)</f>
        <v>#REF!</v>
      </c>
      <c r="B249" s="282" t="str">
        <f t="shared" si="10"/>
        <v>1000</v>
      </c>
      <c r="C249" s="264" t="str">
        <f t="shared" si="11"/>
        <v>1</v>
      </c>
      <c r="D249" s="264" t="str">
        <f t="shared" si="12"/>
        <v>2</v>
      </c>
      <c r="E249" s="260" t="s">
        <v>526</v>
      </c>
      <c r="F249" s="260">
        <v>185201</v>
      </c>
      <c r="G249" s="260" t="s">
        <v>527</v>
      </c>
      <c r="H249" s="260">
        <v>14311200</v>
      </c>
      <c r="J249" s="261">
        <v>1138117</v>
      </c>
      <c r="K249" s="261">
        <v>1138117</v>
      </c>
      <c r="L249" s="261">
        <v>193914</v>
      </c>
      <c r="M249" s="261">
        <v>193914</v>
      </c>
      <c r="O249" s="260" t="s">
        <v>579</v>
      </c>
      <c r="P249" s="260">
        <v>185201</v>
      </c>
    </row>
    <row r="250" spans="1:16">
      <c r="A250" s="260" t="e">
        <f>SUMIFS('APP-1'!#REF!,'APP-1'!#REF!,ANALITICO!$F250)</f>
        <v>#REF!</v>
      </c>
      <c r="B250" s="282" t="str">
        <f t="shared" si="10"/>
        <v>1000</v>
      </c>
      <c r="C250" s="264" t="str">
        <f t="shared" si="11"/>
        <v>1</v>
      </c>
      <c r="D250" s="264" t="str">
        <f t="shared" si="12"/>
        <v>2</v>
      </c>
      <c r="E250" s="260" t="s">
        <v>526</v>
      </c>
      <c r="F250" s="260">
        <v>185201</v>
      </c>
      <c r="G250" s="260" t="s">
        <v>527</v>
      </c>
      <c r="H250" s="260">
        <v>14411200</v>
      </c>
      <c r="J250" s="261">
        <v>937555</v>
      </c>
      <c r="K250" s="261">
        <v>937555</v>
      </c>
      <c r="L250" s="261">
        <v>154081.17000000001</v>
      </c>
      <c r="M250" s="261">
        <v>154081.17000000001</v>
      </c>
      <c r="O250" s="260" t="s">
        <v>579</v>
      </c>
      <c r="P250" s="260">
        <v>185201</v>
      </c>
    </row>
    <row r="251" spans="1:16">
      <c r="A251" s="260" t="e">
        <f>SUMIFS('APP-1'!#REF!,'APP-1'!#REF!,ANALITICO!$F251)</f>
        <v>#REF!</v>
      </c>
      <c r="B251" s="282" t="str">
        <f t="shared" si="10"/>
        <v>1000</v>
      </c>
      <c r="C251" s="264" t="str">
        <f t="shared" si="11"/>
        <v>1</v>
      </c>
      <c r="D251" s="264" t="str">
        <f t="shared" si="12"/>
        <v>2</v>
      </c>
      <c r="E251" s="260" t="s">
        <v>526</v>
      </c>
      <c r="F251" s="260">
        <v>185201</v>
      </c>
      <c r="G251" s="260" t="s">
        <v>527</v>
      </c>
      <c r="H251" s="260">
        <v>14431200</v>
      </c>
      <c r="J251" s="261">
        <v>137750</v>
      </c>
      <c r="K251" s="261">
        <v>137750</v>
      </c>
      <c r="L251" s="261">
        <v>20973.78</v>
      </c>
      <c r="M251" s="261">
        <v>20973.78</v>
      </c>
      <c r="O251" s="260" t="s">
        <v>579</v>
      </c>
      <c r="P251" s="260">
        <v>185201</v>
      </c>
    </row>
    <row r="252" spans="1:16">
      <c r="A252" s="260" t="e">
        <f>SUMIFS('APP-1'!#REF!,'APP-1'!#REF!,ANALITICO!$F252)</f>
        <v>#REF!</v>
      </c>
      <c r="B252" s="282" t="str">
        <f t="shared" si="10"/>
        <v>1000</v>
      </c>
      <c r="C252" s="264" t="str">
        <f t="shared" si="11"/>
        <v>1</v>
      </c>
      <c r="D252" s="264" t="str">
        <f t="shared" si="12"/>
        <v>2</v>
      </c>
      <c r="E252" s="260" t="s">
        <v>526</v>
      </c>
      <c r="F252" s="260">
        <v>185201</v>
      </c>
      <c r="G252" s="260" t="s">
        <v>527</v>
      </c>
      <c r="H252" s="260">
        <v>15111200</v>
      </c>
      <c r="J252" s="261">
        <v>2238441</v>
      </c>
      <c r="K252" s="261">
        <v>2238441</v>
      </c>
      <c r="L252" s="261">
        <v>434543.6</v>
      </c>
      <c r="M252" s="261">
        <v>434543.6</v>
      </c>
      <c r="O252" s="260" t="s">
        <v>579</v>
      </c>
      <c r="P252" s="260">
        <v>185201</v>
      </c>
    </row>
    <row r="253" spans="1:16">
      <c r="A253" s="260" t="e">
        <f>SUMIFS('APP-1'!#REF!,'APP-1'!#REF!,ANALITICO!$F253)</f>
        <v>#REF!</v>
      </c>
      <c r="B253" s="282" t="str">
        <f t="shared" si="10"/>
        <v>1000</v>
      </c>
      <c r="C253" s="264" t="str">
        <f t="shared" si="11"/>
        <v>1</v>
      </c>
      <c r="D253" s="264" t="str">
        <f t="shared" si="12"/>
        <v>1</v>
      </c>
      <c r="E253" s="260" t="s">
        <v>526</v>
      </c>
      <c r="F253" s="260">
        <v>185201</v>
      </c>
      <c r="G253" s="260" t="s">
        <v>527</v>
      </c>
      <c r="H253" s="260">
        <v>15411100</v>
      </c>
      <c r="J253" s="261">
        <v>1294609</v>
      </c>
      <c r="K253" s="261">
        <v>1294609</v>
      </c>
      <c r="L253" s="261">
        <v>459488</v>
      </c>
      <c r="M253" s="261">
        <v>459488</v>
      </c>
      <c r="O253" s="260" t="s">
        <v>579</v>
      </c>
      <c r="P253" s="260">
        <v>185201</v>
      </c>
    </row>
    <row r="254" spans="1:16">
      <c r="A254" s="260" t="e">
        <f>SUMIFS('APP-1'!#REF!,'APP-1'!#REF!,ANALITICO!$F254)</f>
        <v>#REF!</v>
      </c>
      <c r="B254" s="282" t="str">
        <f t="shared" si="10"/>
        <v>1000</v>
      </c>
      <c r="C254" s="264" t="str">
        <f t="shared" si="11"/>
        <v>1</v>
      </c>
      <c r="D254" s="264" t="str">
        <f t="shared" si="12"/>
        <v>2</v>
      </c>
      <c r="E254" s="260" t="s">
        <v>526</v>
      </c>
      <c r="F254" s="260">
        <v>185201</v>
      </c>
      <c r="G254" s="260" t="s">
        <v>527</v>
      </c>
      <c r="H254" s="260">
        <v>15411208</v>
      </c>
      <c r="J254" s="261">
        <v>2163000</v>
      </c>
      <c r="K254" s="261">
        <v>2163000</v>
      </c>
      <c r="L254" s="261">
        <v>0</v>
      </c>
      <c r="M254" s="261">
        <v>0</v>
      </c>
      <c r="O254" s="260" t="s">
        <v>579</v>
      </c>
      <c r="P254" s="260">
        <v>185201</v>
      </c>
    </row>
    <row r="255" spans="1:16">
      <c r="A255" s="260" t="e">
        <f>SUMIFS('APP-1'!#REF!,'APP-1'!#REF!,ANALITICO!$F255)</f>
        <v>#REF!</v>
      </c>
      <c r="B255" s="282" t="str">
        <f t="shared" si="10"/>
        <v>1000</v>
      </c>
      <c r="C255" s="264" t="str">
        <f t="shared" si="11"/>
        <v>1</v>
      </c>
      <c r="D255" s="264" t="str">
        <f t="shared" si="12"/>
        <v>2</v>
      </c>
      <c r="E255" s="260" t="s">
        <v>526</v>
      </c>
      <c r="F255" s="260">
        <v>185201</v>
      </c>
      <c r="G255" s="260" t="s">
        <v>527</v>
      </c>
      <c r="H255" s="260">
        <v>15411218</v>
      </c>
      <c r="J255" s="261">
        <v>2326000</v>
      </c>
      <c r="K255" s="261">
        <v>2326000</v>
      </c>
      <c r="L255" s="261">
        <v>0</v>
      </c>
      <c r="M255" s="261">
        <v>0</v>
      </c>
      <c r="O255" s="260" t="s">
        <v>579</v>
      </c>
      <c r="P255" s="260">
        <v>185201</v>
      </c>
    </row>
    <row r="256" spans="1:16">
      <c r="A256" s="260" t="e">
        <f>SUMIFS('APP-1'!#REF!,'APP-1'!#REF!,ANALITICO!$F256)</f>
        <v>#REF!</v>
      </c>
      <c r="B256" s="282" t="str">
        <f t="shared" si="10"/>
        <v>1000</v>
      </c>
      <c r="C256" s="264" t="str">
        <f t="shared" si="11"/>
        <v>1</v>
      </c>
      <c r="D256" s="264" t="str">
        <f t="shared" si="12"/>
        <v>1</v>
      </c>
      <c r="E256" s="260" t="s">
        <v>526</v>
      </c>
      <c r="F256" s="260">
        <v>185201</v>
      </c>
      <c r="G256" s="260" t="s">
        <v>527</v>
      </c>
      <c r="H256" s="260">
        <v>15421100</v>
      </c>
      <c r="J256" s="261">
        <v>49133</v>
      </c>
      <c r="K256" s="261">
        <v>49133</v>
      </c>
      <c r="L256" s="261">
        <v>10878.12</v>
      </c>
      <c r="M256" s="261">
        <v>10878.12</v>
      </c>
      <c r="O256" s="260" t="s">
        <v>579</v>
      </c>
      <c r="P256" s="260">
        <v>185201</v>
      </c>
    </row>
    <row r="257" spans="1:16">
      <c r="A257" s="260" t="e">
        <f>SUMIFS('APP-1'!#REF!,'APP-1'!#REF!,ANALITICO!$F257)</f>
        <v>#REF!</v>
      </c>
      <c r="B257" s="282" t="str">
        <f t="shared" si="10"/>
        <v>1000</v>
      </c>
      <c r="C257" s="264" t="str">
        <f t="shared" si="11"/>
        <v>1</v>
      </c>
      <c r="D257" s="264" t="str">
        <f t="shared" si="12"/>
        <v>2</v>
      </c>
      <c r="E257" s="260" t="s">
        <v>526</v>
      </c>
      <c r="F257" s="260">
        <v>185201</v>
      </c>
      <c r="G257" s="260" t="s">
        <v>527</v>
      </c>
      <c r="H257" s="260">
        <v>15431226</v>
      </c>
      <c r="J257" s="261">
        <v>153712</v>
      </c>
      <c r="K257" s="261">
        <v>153712</v>
      </c>
      <c r="L257" s="261">
        <v>0</v>
      </c>
      <c r="M257" s="261">
        <v>0</v>
      </c>
      <c r="O257" s="260" t="s">
        <v>579</v>
      </c>
      <c r="P257" s="260">
        <v>185201</v>
      </c>
    </row>
    <row r="258" spans="1:16">
      <c r="A258" s="260" t="e">
        <f>SUMIFS('APP-1'!#REF!,'APP-1'!#REF!,ANALITICO!$F258)</f>
        <v>#REF!</v>
      </c>
      <c r="B258" s="282" t="str">
        <f t="shared" si="10"/>
        <v>1000</v>
      </c>
      <c r="C258" s="264" t="str">
        <f t="shared" si="11"/>
        <v>1</v>
      </c>
      <c r="D258" s="264" t="str">
        <f t="shared" si="12"/>
        <v>1</v>
      </c>
      <c r="E258" s="260" t="s">
        <v>526</v>
      </c>
      <c r="F258" s="260">
        <v>185201</v>
      </c>
      <c r="G258" s="260" t="s">
        <v>527</v>
      </c>
      <c r="H258" s="260">
        <v>15441100</v>
      </c>
      <c r="J258" s="261">
        <v>1763368</v>
      </c>
      <c r="K258" s="261">
        <v>1763368</v>
      </c>
      <c r="L258" s="261">
        <v>492996</v>
      </c>
      <c r="M258" s="261">
        <v>492996</v>
      </c>
      <c r="O258" s="260" t="s">
        <v>579</v>
      </c>
      <c r="P258" s="260">
        <v>185201</v>
      </c>
    </row>
    <row r="259" spans="1:16">
      <c r="A259" s="260" t="e">
        <f>SUMIFS('APP-1'!#REF!,'APP-1'!#REF!,ANALITICO!$F259)</f>
        <v>#REF!</v>
      </c>
      <c r="B259" s="282" t="str">
        <f t="shared" si="10"/>
        <v>1000</v>
      </c>
      <c r="C259" s="264" t="str">
        <f t="shared" si="11"/>
        <v>1</v>
      </c>
      <c r="D259" s="264" t="str">
        <f t="shared" si="12"/>
        <v>1</v>
      </c>
      <c r="E259" s="260" t="s">
        <v>526</v>
      </c>
      <c r="F259" s="260">
        <v>185201</v>
      </c>
      <c r="G259" s="260" t="s">
        <v>527</v>
      </c>
      <c r="H259" s="260">
        <v>15451100</v>
      </c>
      <c r="J259" s="261">
        <v>125661</v>
      </c>
      <c r="K259" s="261">
        <v>125661</v>
      </c>
      <c r="L259" s="261">
        <v>16651.86</v>
      </c>
      <c r="M259" s="261">
        <v>16549.96</v>
      </c>
      <c r="O259" s="260" t="s">
        <v>579</v>
      </c>
      <c r="P259" s="260">
        <v>185201</v>
      </c>
    </row>
    <row r="260" spans="1:16">
      <c r="A260" s="260" t="e">
        <f>SUMIFS('APP-1'!#REF!,'APP-1'!#REF!,ANALITICO!$F260)</f>
        <v>#REF!</v>
      </c>
      <c r="B260" s="282" t="str">
        <f t="shared" ref="B260:B323" si="13">MID(H260,1,1)&amp;"000"</f>
        <v>1000</v>
      </c>
      <c r="C260" s="264" t="str">
        <f t="shared" ref="C260:C323" si="14">MID(H260,5,1)</f>
        <v>1</v>
      </c>
      <c r="D260" s="264" t="str">
        <f t="shared" ref="D260:D323" si="15">MID(H260,6,1)</f>
        <v>1</v>
      </c>
      <c r="E260" s="260" t="s">
        <v>526</v>
      </c>
      <c r="F260" s="260">
        <v>185201</v>
      </c>
      <c r="G260" s="260" t="s">
        <v>527</v>
      </c>
      <c r="H260" s="260">
        <v>15451109</v>
      </c>
      <c r="J260" s="261">
        <v>348544</v>
      </c>
      <c r="K260" s="261">
        <v>348544</v>
      </c>
      <c r="L260" s="261">
        <v>87135</v>
      </c>
      <c r="M260" s="261">
        <v>87135</v>
      </c>
      <c r="O260" s="260" t="s">
        <v>579</v>
      </c>
      <c r="P260" s="260">
        <v>185201</v>
      </c>
    </row>
    <row r="261" spans="1:16">
      <c r="A261" s="260" t="e">
        <f>SUMIFS('APP-1'!#REF!,'APP-1'!#REF!,ANALITICO!$F261)</f>
        <v>#REF!</v>
      </c>
      <c r="B261" s="282" t="str">
        <f t="shared" si="13"/>
        <v>1000</v>
      </c>
      <c r="C261" s="264" t="str">
        <f t="shared" si="14"/>
        <v>1</v>
      </c>
      <c r="D261" s="264" t="str">
        <f t="shared" si="15"/>
        <v>1</v>
      </c>
      <c r="E261" s="260" t="s">
        <v>526</v>
      </c>
      <c r="F261" s="260">
        <v>185201</v>
      </c>
      <c r="G261" s="260" t="s">
        <v>527</v>
      </c>
      <c r="H261" s="260">
        <v>15451110</v>
      </c>
      <c r="J261" s="261">
        <v>106008</v>
      </c>
      <c r="K261" s="261">
        <v>106008</v>
      </c>
      <c r="L261" s="261">
        <v>26502</v>
      </c>
      <c r="M261" s="261">
        <v>26502</v>
      </c>
      <c r="O261" s="260" t="s">
        <v>579</v>
      </c>
      <c r="P261" s="260">
        <v>185201</v>
      </c>
    </row>
    <row r="262" spans="1:16">
      <c r="A262" s="260" t="e">
        <f>SUMIFS('APP-1'!#REF!,'APP-1'!#REF!,ANALITICO!$F262)</f>
        <v>#REF!</v>
      </c>
      <c r="B262" s="282" t="str">
        <f t="shared" si="13"/>
        <v>1000</v>
      </c>
      <c r="C262" s="264" t="str">
        <f t="shared" si="14"/>
        <v>1</v>
      </c>
      <c r="D262" s="264" t="str">
        <f t="shared" si="15"/>
        <v>1</v>
      </c>
      <c r="E262" s="260" t="s">
        <v>526</v>
      </c>
      <c r="F262" s="260">
        <v>185201</v>
      </c>
      <c r="G262" s="260" t="s">
        <v>527</v>
      </c>
      <c r="H262" s="260">
        <v>15461100</v>
      </c>
      <c r="J262" s="261">
        <v>296113</v>
      </c>
      <c r="K262" s="261">
        <v>296113</v>
      </c>
      <c r="L262" s="261">
        <v>76358.61</v>
      </c>
      <c r="M262" s="261">
        <v>76358.61</v>
      </c>
      <c r="O262" s="260" t="s">
        <v>579</v>
      </c>
      <c r="P262" s="260">
        <v>185201</v>
      </c>
    </row>
    <row r="263" spans="1:16">
      <c r="A263" s="260" t="e">
        <f>SUMIFS('APP-1'!#REF!,'APP-1'!#REF!,ANALITICO!$F263)</f>
        <v>#REF!</v>
      </c>
      <c r="B263" s="282" t="str">
        <f t="shared" si="13"/>
        <v>1000</v>
      </c>
      <c r="C263" s="264" t="str">
        <f t="shared" si="14"/>
        <v>1</v>
      </c>
      <c r="D263" s="264" t="str">
        <f t="shared" si="15"/>
        <v>1</v>
      </c>
      <c r="E263" s="260" t="s">
        <v>526</v>
      </c>
      <c r="F263" s="260">
        <v>185201</v>
      </c>
      <c r="G263" s="260" t="s">
        <v>527</v>
      </c>
      <c r="H263" s="260">
        <v>15461151</v>
      </c>
      <c r="J263" s="261">
        <v>1440467</v>
      </c>
      <c r="K263" s="261">
        <v>1440467</v>
      </c>
      <c r="L263" s="261">
        <v>371811</v>
      </c>
      <c r="M263" s="261">
        <v>371811</v>
      </c>
      <c r="O263" s="260" t="s">
        <v>579</v>
      </c>
      <c r="P263" s="260">
        <v>185201</v>
      </c>
    </row>
    <row r="264" spans="1:16">
      <c r="A264" s="260" t="e">
        <f>SUMIFS('APP-1'!#REF!,'APP-1'!#REF!,ANALITICO!$F264)</f>
        <v>#REF!</v>
      </c>
      <c r="B264" s="282" t="str">
        <f t="shared" si="13"/>
        <v>1000</v>
      </c>
      <c r="C264" s="264" t="str">
        <f t="shared" si="14"/>
        <v>1</v>
      </c>
      <c r="D264" s="264" t="str">
        <f t="shared" si="15"/>
        <v>1</v>
      </c>
      <c r="E264" s="260" t="s">
        <v>526</v>
      </c>
      <c r="F264" s="260">
        <v>185201</v>
      </c>
      <c r="G264" s="260" t="s">
        <v>527</v>
      </c>
      <c r="H264" s="260">
        <v>15471100</v>
      </c>
      <c r="J264" s="261">
        <v>361666</v>
      </c>
      <c r="K264" s="261">
        <v>361666</v>
      </c>
      <c r="L264" s="261">
        <v>0</v>
      </c>
      <c r="M264" s="261">
        <v>0</v>
      </c>
      <c r="O264" s="260" t="s">
        <v>579</v>
      </c>
      <c r="P264" s="260">
        <v>185201</v>
      </c>
    </row>
    <row r="265" spans="1:16">
      <c r="A265" s="260" t="e">
        <f>SUMIFS('APP-1'!#REF!,'APP-1'!#REF!,ANALITICO!$F265)</f>
        <v>#REF!</v>
      </c>
      <c r="B265" s="282" t="str">
        <f t="shared" si="13"/>
        <v>1000</v>
      </c>
      <c r="C265" s="264" t="str">
        <f t="shared" si="14"/>
        <v>1</v>
      </c>
      <c r="D265" s="264" t="str">
        <f t="shared" si="15"/>
        <v>1</v>
      </c>
      <c r="E265" s="260" t="s">
        <v>526</v>
      </c>
      <c r="F265" s="260">
        <v>185201</v>
      </c>
      <c r="G265" s="260" t="s">
        <v>527</v>
      </c>
      <c r="H265" s="260">
        <v>15481100</v>
      </c>
      <c r="J265" s="261">
        <v>5691551</v>
      </c>
      <c r="K265" s="261">
        <v>5691551</v>
      </c>
      <c r="L265" s="261">
        <v>1916794</v>
      </c>
      <c r="M265" s="261">
        <v>1916794</v>
      </c>
      <c r="O265" s="260" t="s">
        <v>579</v>
      </c>
      <c r="P265" s="260">
        <v>185201</v>
      </c>
    </row>
    <row r="266" spans="1:16">
      <c r="A266" s="260" t="e">
        <f>SUMIFS('APP-1'!#REF!,'APP-1'!#REF!,ANALITICO!$F266)</f>
        <v>#REF!</v>
      </c>
      <c r="B266" s="282" t="str">
        <f t="shared" si="13"/>
        <v>1000</v>
      </c>
      <c r="C266" s="264" t="str">
        <f t="shared" si="14"/>
        <v>1</v>
      </c>
      <c r="D266" s="264" t="str">
        <f t="shared" si="15"/>
        <v>1</v>
      </c>
      <c r="E266" s="260" t="s">
        <v>526</v>
      </c>
      <c r="F266" s="260">
        <v>185201</v>
      </c>
      <c r="G266" s="260" t="s">
        <v>527</v>
      </c>
      <c r="H266" s="260">
        <v>15491106</v>
      </c>
      <c r="J266" s="261">
        <v>450000</v>
      </c>
      <c r="K266" s="261">
        <v>450000</v>
      </c>
      <c r="L266" s="261">
        <v>0</v>
      </c>
      <c r="M266" s="261">
        <v>0</v>
      </c>
      <c r="O266" s="260" t="s">
        <v>579</v>
      </c>
      <c r="P266" s="260">
        <v>185201</v>
      </c>
    </row>
    <row r="267" spans="1:16">
      <c r="A267" s="260" t="e">
        <f>SUMIFS('APP-1'!#REF!,'APP-1'!#REF!,ANALITICO!$F267)</f>
        <v>#REF!</v>
      </c>
      <c r="B267" s="282" t="str">
        <f t="shared" si="13"/>
        <v>1000</v>
      </c>
      <c r="C267" s="264" t="str">
        <f t="shared" si="14"/>
        <v>1</v>
      </c>
      <c r="D267" s="264" t="str">
        <f t="shared" si="15"/>
        <v>1</v>
      </c>
      <c r="E267" s="260" t="s">
        <v>526</v>
      </c>
      <c r="F267" s="260">
        <v>185201</v>
      </c>
      <c r="G267" s="260" t="s">
        <v>527</v>
      </c>
      <c r="H267" s="260">
        <v>15511100</v>
      </c>
      <c r="J267" s="261">
        <v>34686</v>
      </c>
      <c r="K267" s="261">
        <v>34686</v>
      </c>
      <c r="L267" s="261">
        <v>0</v>
      </c>
      <c r="M267" s="261">
        <v>0</v>
      </c>
      <c r="O267" s="260" t="s">
        <v>579</v>
      </c>
      <c r="P267" s="260">
        <v>185201</v>
      </c>
    </row>
    <row r="268" spans="1:16">
      <c r="A268" s="260" t="e">
        <f>SUMIFS('APP-1'!#REF!,'APP-1'!#REF!,ANALITICO!$F268)</f>
        <v>#REF!</v>
      </c>
      <c r="B268" s="282" t="str">
        <f t="shared" si="13"/>
        <v>1000</v>
      </c>
      <c r="C268" s="264" t="str">
        <f t="shared" si="14"/>
        <v>1</v>
      </c>
      <c r="D268" s="264" t="str">
        <f t="shared" si="15"/>
        <v>1</v>
      </c>
      <c r="E268" s="260" t="s">
        <v>526</v>
      </c>
      <c r="F268" s="260">
        <v>185201</v>
      </c>
      <c r="G268" s="260" t="s">
        <v>527</v>
      </c>
      <c r="H268" s="260">
        <v>15911100</v>
      </c>
      <c r="J268" s="261">
        <v>5519395</v>
      </c>
      <c r="K268" s="261">
        <v>5519395</v>
      </c>
      <c r="L268" s="261">
        <v>960892</v>
      </c>
      <c r="M268" s="261">
        <v>960892</v>
      </c>
      <c r="O268" s="260" t="s">
        <v>579</v>
      </c>
      <c r="P268" s="260">
        <v>185201</v>
      </c>
    </row>
    <row r="269" spans="1:16">
      <c r="A269" s="260" t="e">
        <f>SUMIFS('APP-1'!#REF!,'APP-1'!#REF!,ANALITICO!$F269)</f>
        <v>#REF!</v>
      </c>
      <c r="B269" s="282" t="str">
        <f t="shared" si="13"/>
        <v>1000</v>
      </c>
      <c r="C269" s="264" t="str">
        <f t="shared" si="14"/>
        <v>1</v>
      </c>
      <c r="D269" s="264" t="str">
        <f t="shared" si="15"/>
        <v>1</v>
      </c>
      <c r="E269" s="260" t="s">
        <v>526</v>
      </c>
      <c r="F269" s="260">
        <v>185201</v>
      </c>
      <c r="G269" s="260" t="s">
        <v>527</v>
      </c>
      <c r="H269" s="260">
        <v>15931100</v>
      </c>
      <c r="J269" s="261">
        <v>3000000</v>
      </c>
      <c r="K269" s="261">
        <v>3000000</v>
      </c>
      <c r="L269" s="261">
        <v>671118.75</v>
      </c>
      <c r="M269" s="261">
        <v>671118.75</v>
      </c>
      <c r="O269" s="260" t="s">
        <v>579</v>
      </c>
      <c r="P269" s="260">
        <v>185201</v>
      </c>
    </row>
    <row r="270" spans="1:16">
      <c r="A270" s="260" t="e">
        <f>SUMIFS('APP-1'!#REF!,'APP-1'!#REF!,ANALITICO!$F270)</f>
        <v>#REF!</v>
      </c>
      <c r="B270" s="282" t="str">
        <f t="shared" si="13"/>
        <v>1000</v>
      </c>
      <c r="C270" s="264" t="str">
        <f t="shared" si="14"/>
        <v>1</v>
      </c>
      <c r="D270" s="264" t="str">
        <f t="shared" si="15"/>
        <v>1</v>
      </c>
      <c r="E270" s="260" t="s">
        <v>526</v>
      </c>
      <c r="F270" s="260">
        <v>185201</v>
      </c>
      <c r="G270" s="260" t="s">
        <v>527</v>
      </c>
      <c r="H270" s="260">
        <v>15941100</v>
      </c>
      <c r="J270" s="261">
        <v>160000</v>
      </c>
      <c r="K270" s="261">
        <v>160000</v>
      </c>
      <c r="L270" s="261">
        <v>100791</v>
      </c>
      <c r="M270" s="261">
        <v>100791</v>
      </c>
      <c r="O270" s="260" t="s">
        <v>579</v>
      </c>
      <c r="P270" s="260">
        <v>185201</v>
      </c>
    </row>
    <row r="271" spans="1:16">
      <c r="A271" s="260" t="e">
        <f>SUMIFS('APP-1'!#REF!,'APP-1'!#REF!,ANALITICO!$F271)</f>
        <v>#REF!</v>
      </c>
      <c r="B271" s="282" t="str">
        <f t="shared" si="13"/>
        <v>1000</v>
      </c>
      <c r="C271" s="264" t="str">
        <f t="shared" si="14"/>
        <v>1</v>
      </c>
      <c r="D271" s="264" t="str">
        <f t="shared" si="15"/>
        <v>1</v>
      </c>
      <c r="E271" s="260" t="s">
        <v>526</v>
      </c>
      <c r="F271" s="260">
        <v>185201</v>
      </c>
      <c r="G271" s="260" t="s">
        <v>527</v>
      </c>
      <c r="H271" s="260">
        <v>15991100</v>
      </c>
      <c r="J271" s="261">
        <v>4672226</v>
      </c>
      <c r="K271" s="261">
        <v>4672226</v>
      </c>
      <c r="L271" s="261">
        <v>991670</v>
      </c>
      <c r="M271" s="261">
        <v>989050</v>
      </c>
      <c r="O271" s="260" t="s">
        <v>579</v>
      </c>
      <c r="P271" s="260">
        <v>185201</v>
      </c>
    </row>
    <row r="272" spans="1:16">
      <c r="A272" s="260" t="e">
        <f>SUMIFS('APP-1'!#REF!,'APP-1'!#REF!,ANALITICO!$F272)</f>
        <v>#REF!</v>
      </c>
      <c r="B272" s="282" t="str">
        <f t="shared" si="13"/>
        <v>1000</v>
      </c>
      <c r="C272" s="264" t="str">
        <f t="shared" si="14"/>
        <v>1</v>
      </c>
      <c r="D272" s="264" t="str">
        <f t="shared" si="15"/>
        <v>1</v>
      </c>
      <c r="E272" s="260" t="s">
        <v>526</v>
      </c>
      <c r="F272" s="260">
        <v>185201</v>
      </c>
      <c r="G272" s="260" t="s">
        <v>527</v>
      </c>
      <c r="H272" s="260">
        <v>17111100</v>
      </c>
      <c r="J272" s="261">
        <v>495400</v>
      </c>
      <c r="K272" s="261">
        <v>495400</v>
      </c>
      <c r="L272" s="261">
        <v>300</v>
      </c>
      <c r="M272" s="261">
        <v>300</v>
      </c>
      <c r="O272" s="260" t="s">
        <v>579</v>
      </c>
      <c r="P272" s="260">
        <v>185201</v>
      </c>
    </row>
    <row r="273" spans="1:16">
      <c r="A273" s="260" t="e">
        <f>SUMIFS('APP-1'!#REF!,'APP-1'!#REF!,ANALITICO!$F273)</f>
        <v>#REF!</v>
      </c>
      <c r="B273" s="282" t="str">
        <f t="shared" si="13"/>
        <v>1000</v>
      </c>
      <c r="C273" s="264" t="str">
        <f t="shared" si="14"/>
        <v>1</v>
      </c>
      <c r="D273" s="264" t="str">
        <f t="shared" si="15"/>
        <v>1</v>
      </c>
      <c r="E273" s="260" t="s">
        <v>526</v>
      </c>
      <c r="F273" s="260">
        <v>185201</v>
      </c>
      <c r="G273" s="260" t="s">
        <v>527</v>
      </c>
      <c r="H273" s="260">
        <v>17131100</v>
      </c>
      <c r="J273" s="261">
        <v>7960098</v>
      </c>
      <c r="K273" s="261">
        <v>7960098</v>
      </c>
      <c r="L273" s="261">
        <v>0</v>
      </c>
      <c r="M273" s="261">
        <v>0</v>
      </c>
      <c r="O273" s="260" t="s">
        <v>579</v>
      </c>
      <c r="P273" s="260">
        <v>185201</v>
      </c>
    </row>
    <row r="274" spans="1:16">
      <c r="A274" s="260" t="e">
        <f>SUMIFS('APP-1'!#REF!,'APP-1'!#REF!,ANALITICO!$F274)</f>
        <v>#REF!</v>
      </c>
      <c r="B274" s="282" t="str">
        <f t="shared" si="13"/>
        <v>1000</v>
      </c>
      <c r="C274" s="264" t="str">
        <f t="shared" si="14"/>
        <v>1</v>
      </c>
      <c r="D274" s="264" t="str">
        <f t="shared" si="15"/>
        <v>1</v>
      </c>
      <c r="E274" s="260" t="s">
        <v>526</v>
      </c>
      <c r="F274" s="260">
        <v>185201</v>
      </c>
      <c r="G274" s="260" t="s">
        <v>527</v>
      </c>
      <c r="H274" s="260">
        <v>17131106</v>
      </c>
      <c r="J274" s="261">
        <v>725459</v>
      </c>
      <c r="K274" s="261">
        <v>725459</v>
      </c>
      <c r="L274" s="261">
        <v>0</v>
      </c>
      <c r="M274" s="261">
        <v>0</v>
      </c>
      <c r="O274" s="260" t="s">
        <v>579</v>
      </c>
      <c r="P274" s="260">
        <v>185201</v>
      </c>
    </row>
    <row r="275" spans="1:16">
      <c r="A275" s="260" t="e">
        <f>SUMIFS('APP-1'!#REF!,'APP-1'!#REF!,ANALITICO!$F275)</f>
        <v>#REF!</v>
      </c>
      <c r="B275" s="282" t="str">
        <f t="shared" si="13"/>
        <v>1000</v>
      </c>
      <c r="C275" s="264" t="str">
        <f t="shared" si="14"/>
        <v>1</v>
      </c>
      <c r="D275" s="264" t="str">
        <f t="shared" si="15"/>
        <v>1</v>
      </c>
      <c r="E275" s="260" t="s">
        <v>526</v>
      </c>
      <c r="F275" s="260">
        <v>185201</v>
      </c>
      <c r="G275" s="260" t="s">
        <v>527</v>
      </c>
      <c r="H275" s="260">
        <v>17141100</v>
      </c>
      <c r="J275" s="261">
        <v>3272702</v>
      </c>
      <c r="K275" s="261">
        <v>3272702</v>
      </c>
      <c r="L275" s="261">
        <v>952722</v>
      </c>
      <c r="M275" s="261">
        <v>952722</v>
      </c>
      <c r="O275" s="260" t="s">
        <v>579</v>
      </c>
      <c r="P275" s="260">
        <v>185201</v>
      </c>
    </row>
    <row r="276" spans="1:16">
      <c r="A276" s="260" t="e">
        <f>SUMIFS('APP-1'!#REF!,'APP-1'!#REF!,ANALITICO!$F276)</f>
        <v>#REF!</v>
      </c>
      <c r="B276" s="282" t="str">
        <f t="shared" si="13"/>
        <v>1000</v>
      </c>
      <c r="C276" s="264" t="str">
        <f t="shared" si="14"/>
        <v>1</v>
      </c>
      <c r="D276" s="264" t="str">
        <f t="shared" si="15"/>
        <v>1</v>
      </c>
      <c r="E276" s="260" t="s">
        <v>526</v>
      </c>
      <c r="F276" s="260">
        <v>185201</v>
      </c>
      <c r="G276" s="260" t="s">
        <v>527</v>
      </c>
      <c r="H276" s="260">
        <v>17191100</v>
      </c>
      <c r="J276" s="261">
        <v>57000</v>
      </c>
      <c r="K276" s="261">
        <v>57000</v>
      </c>
      <c r="L276" s="261">
        <v>1164.67</v>
      </c>
      <c r="M276" s="261">
        <v>1164.67</v>
      </c>
      <c r="O276" s="260" t="s">
        <v>579</v>
      </c>
      <c r="P276" s="260">
        <v>185201</v>
      </c>
    </row>
    <row r="277" spans="1:16">
      <c r="A277" s="260" t="e">
        <f>SUMIFS('APP-1'!#REF!,'APP-1'!#REF!,ANALITICO!$F277)</f>
        <v>#REF!</v>
      </c>
      <c r="B277" s="282" t="str">
        <f t="shared" si="13"/>
        <v>1000</v>
      </c>
      <c r="C277" s="264" t="str">
        <f t="shared" si="14"/>
        <v>1</v>
      </c>
      <c r="D277" s="264" t="str">
        <f t="shared" si="15"/>
        <v>1</v>
      </c>
      <c r="E277" s="260" t="s">
        <v>526</v>
      </c>
      <c r="F277" s="260">
        <v>185201</v>
      </c>
      <c r="G277" s="260" t="s">
        <v>527</v>
      </c>
      <c r="H277" s="260">
        <v>17191106</v>
      </c>
      <c r="J277" s="261">
        <v>60000</v>
      </c>
      <c r="K277" s="261">
        <v>60000</v>
      </c>
      <c r="L277" s="261">
        <v>5000</v>
      </c>
      <c r="M277" s="261">
        <v>5000</v>
      </c>
      <c r="O277" s="260" t="s">
        <v>579</v>
      </c>
      <c r="P277" s="260">
        <v>185201</v>
      </c>
    </row>
    <row r="278" spans="1:16">
      <c r="A278" s="260" t="e">
        <f>SUMIFS('APP-1'!#REF!,'APP-1'!#REF!,ANALITICO!$F278)</f>
        <v>#REF!</v>
      </c>
      <c r="B278" s="260" t="str">
        <f t="shared" si="13"/>
        <v>2000</v>
      </c>
      <c r="C278" s="264" t="str">
        <f t="shared" si="14"/>
        <v>1</v>
      </c>
      <c r="D278" s="264" t="str">
        <f t="shared" si="15"/>
        <v>1</v>
      </c>
      <c r="E278" s="260" t="s">
        <v>526</v>
      </c>
      <c r="F278" s="260">
        <v>185201</v>
      </c>
      <c r="G278" s="260" t="s">
        <v>527</v>
      </c>
      <c r="H278" s="260">
        <v>21111100</v>
      </c>
      <c r="J278" s="261">
        <v>1000000</v>
      </c>
      <c r="K278" s="261">
        <v>1000000</v>
      </c>
      <c r="L278" s="261">
        <v>0</v>
      </c>
      <c r="M278" s="261">
        <v>0</v>
      </c>
      <c r="O278" s="260" t="s">
        <v>579</v>
      </c>
      <c r="P278" s="260">
        <v>185201</v>
      </c>
    </row>
    <row r="279" spans="1:16">
      <c r="A279" s="260" t="e">
        <f>SUMIFS('APP-1'!#REF!,'APP-1'!#REF!,ANALITICO!$F279)</f>
        <v>#REF!</v>
      </c>
      <c r="B279" s="260" t="str">
        <f t="shared" si="13"/>
        <v>2000</v>
      </c>
      <c r="C279" s="264" t="str">
        <f t="shared" si="14"/>
        <v>1</v>
      </c>
      <c r="D279" s="264" t="str">
        <f t="shared" si="15"/>
        <v>2</v>
      </c>
      <c r="E279" s="260" t="s">
        <v>526</v>
      </c>
      <c r="F279" s="260">
        <v>185201</v>
      </c>
      <c r="G279" s="260" t="s">
        <v>527</v>
      </c>
      <c r="H279" s="260">
        <v>21111200</v>
      </c>
      <c r="J279" s="261">
        <v>600000</v>
      </c>
      <c r="K279" s="261">
        <v>600000</v>
      </c>
      <c r="L279" s="261">
        <v>0</v>
      </c>
      <c r="M279" s="261">
        <v>0</v>
      </c>
      <c r="O279" s="260" t="s">
        <v>579</v>
      </c>
      <c r="P279" s="260">
        <v>185201</v>
      </c>
    </row>
    <row r="280" spans="1:16">
      <c r="A280" s="260" t="e">
        <f>SUMIFS('APP-1'!#REF!,'APP-1'!#REF!,ANALITICO!$F280)</f>
        <v>#REF!</v>
      </c>
      <c r="B280" s="260" t="str">
        <f t="shared" si="13"/>
        <v>2000</v>
      </c>
      <c r="C280" s="264" t="str">
        <f t="shared" si="14"/>
        <v>1</v>
      </c>
      <c r="D280" s="264" t="str">
        <f t="shared" si="15"/>
        <v>1</v>
      </c>
      <c r="E280" s="260" t="s">
        <v>526</v>
      </c>
      <c r="F280" s="260">
        <v>185201</v>
      </c>
      <c r="G280" s="260" t="s">
        <v>527</v>
      </c>
      <c r="H280" s="260">
        <v>21511100</v>
      </c>
      <c r="J280" s="261">
        <v>120000</v>
      </c>
      <c r="K280" s="261">
        <v>120000</v>
      </c>
      <c r="L280" s="261">
        <v>18869.400000000001</v>
      </c>
      <c r="M280" s="261">
        <v>18869.400000000001</v>
      </c>
      <c r="O280" s="260" t="s">
        <v>579</v>
      </c>
      <c r="P280" s="260">
        <v>185201</v>
      </c>
    </row>
    <row r="281" spans="1:16">
      <c r="A281" s="260" t="e">
        <f>SUMIFS('APP-1'!#REF!,'APP-1'!#REF!,ANALITICO!$F281)</f>
        <v>#REF!</v>
      </c>
      <c r="B281" s="260" t="str">
        <f t="shared" si="13"/>
        <v>2000</v>
      </c>
      <c r="C281" s="264" t="str">
        <f t="shared" si="14"/>
        <v>1</v>
      </c>
      <c r="D281" s="264" t="str">
        <f t="shared" si="15"/>
        <v>1</v>
      </c>
      <c r="E281" s="260" t="s">
        <v>526</v>
      </c>
      <c r="F281" s="260">
        <v>185201</v>
      </c>
      <c r="G281" s="260" t="s">
        <v>527</v>
      </c>
      <c r="H281" s="260">
        <v>21611100</v>
      </c>
      <c r="J281" s="261">
        <v>1200000</v>
      </c>
      <c r="K281" s="261">
        <v>1200000</v>
      </c>
      <c r="L281" s="261">
        <v>0</v>
      </c>
      <c r="M281" s="261">
        <v>0</v>
      </c>
      <c r="O281" s="260" t="s">
        <v>579</v>
      </c>
      <c r="P281" s="260">
        <v>185201</v>
      </c>
    </row>
    <row r="282" spans="1:16">
      <c r="A282" s="260" t="e">
        <f>SUMIFS('APP-1'!#REF!,'APP-1'!#REF!,ANALITICO!$F282)</f>
        <v>#REF!</v>
      </c>
      <c r="B282" s="260" t="str">
        <f t="shared" si="13"/>
        <v>2000</v>
      </c>
      <c r="C282" s="264" t="str">
        <f t="shared" si="14"/>
        <v>1</v>
      </c>
      <c r="D282" s="264" t="str">
        <f t="shared" si="15"/>
        <v>1</v>
      </c>
      <c r="E282" s="260" t="s">
        <v>526</v>
      </c>
      <c r="F282" s="260">
        <v>185201</v>
      </c>
      <c r="G282" s="260" t="s">
        <v>527</v>
      </c>
      <c r="H282" s="260">
        <v>22111100</v>
      </c>
      <c r="J282" s="261">
        <v>371094</v>
      </c>
      <c r="K282" s="261">
        <v>371094</v>
      </c>
      <c r="L282" s="261">
        <v>0</v>
      </c>
      <c r="M282" s="261">
        <v>0</v>
      </c>
      <c r="O282" s="260" t="s">
        <v>579</v>
      </c>
      <c r="P282" s="260">
        <v>185201</v>
      </c>
    </row>
    <row r="283" spans="1:16">
      <c r="A283" s="260" t="e">
        <f>SUMIFS('APP-1'!#REF!,'APP-1'!#REF!,ANALITICO!$F283)</f>
        <v>#REF!</v>
      </c>
      <c r="B283" s="260" t="str">
        <f t="shared" si="13"/>
        <v>2000</v>
      </c>
      <c r="C283" s="264" t="str">
        <f t="shared" si="14"/>
        <v>1</v>
      </c>
      <c r="D283" s="264" t="str">
        <f t="shared" si="15"/>
        <v>1</v>
      </c>
      <c r="E283" s="260" t="s">
        <v>526</v>
      </c>
      <c r="F283" s="260">
        <v>185201</v>
      </c>
      <c r="G283" s="260" t="s">
        <v>527</v>
      </c>
      <c r="H283" s="260">
        <v>22311100</v>
      </c>
      <c r="J283" s="261">
        <v>0</v>
      </c>
      <c r="K283" s="261">
        <v>50000</v>
      </c>
      <c r="L283" s="261">
        <v>0</v>
      </c>
      <c r="M283" s="261">
        <v>0</v>
      </c>
      <c r="O283" s="260" t="s">
        <v>579</v>
      </c>
      <c r="P283" s="260">
        <v>185201</v>
      </c>
    </row>
    <row r="284" spans="1:16">
      <c r="A284" s="260" t="e">
        <f>SUMIFS('APP-1'!#REF!,'APP-1'!#REF!,ANALITICO!$F284)</f>
        <v>#REF!</v>
      </c>
      <c r="B284" s="260" t="str">
        <f t="shared" si="13"/>
        <v>2000</v>
      </c>
      <c r="C284" s="264" t="str">
        <f t="shared" si="14"/>
        <v>1</v>
      </c>
      <c r="D284" s="264" t="str">
        <f t="shared" si="15"/>
        <v>1</v>
      </c>
      <c r="E284" s="260" t="s">
        <v>526</v>
      </c>
      <c r="F284" s="260">
        <v>185201</v>
      </c>
      <c r="G284" s="260" t="s">
        <v>527</v>
      </c>
      <c r="H284" s="260">
        <v>23711100</v>
      </c>
      <c r="J284" s="261">
        <v>3000</v>
      </c>
      <c r="K284" s="261">
        <v>3000</v>
      </c>
      <c r="L284" s="261">
        <v>0</v>
      </c>
      <c r="M284" s="261">
        <v>0</v>
      </c>
      <c r="O284" s="260" t="s">
        <v>579</v>
      </c>
      <c r="P284" s="260">
        <v>185201</v>
      </c>
    </row>
    <row r="285" spans="1:16">
      <c r="A285" s="260" t="e">
        <f>SUMIFS('APP-1'!#REF!,'APP-1'!#REF!,ANALITICO!$F285)</f>
        <v>#REF!</v>
      </c>
      <c r="B285" s="260" t="str">
        <f t="shared" si="13"/>
        <v>2000</v>
      </c>
      <c r="C285" s="264" t="str">
        <f t="shared" si="14"/>
        <v>1</v>
      </c>
      <c r="D285" s="264" t="str">
        <f t="shared" si="15"/>
        <v>1</v>
      </c>
      <c r="E285" s="260" t="s">
        <v>526</v>
      </c>
      <c r="F285" s="260">
        <v>185201</v>
      </c>
      <c r="G285" s="260" t="s">
        <v>527</v>
      </c>
      <c r="H285" s="260">
        <v>24191100</v>
      </c>
      <c r="J285" s="261">
        <v>1941</v>
      </c>
      <c r="K285" s="261">
        <v>1941</v>
      </c>
      <c r="L285" s="261">
        <v>0</v>
      </c>
      <c r="M285" s="261">
        <v>0</v>
      </c>
      <c r="O285" s="260" t="s">
        <v>579</v>
      </c>
      <c r="P285" s="260">
        <v>185201</v>
      </c>
    </row>
    <row r="286" spans="1:16">
      <c r="A286" s="260" t="e">
        <f>SUMIFS('APP-1'!#REF!,'APP-1'!#REF!,ANALITICO!$F286)</f>
        <v>#REF!</v>
      </c>
      <c r="B286" s="260" t="str">
        <f t="shared" si="13"/>
        <v>2000</v>
      </c>
      <c r="C286" s="264" t="str">
        <f t="shared" si="14"/>
        <v>1</v>
      </c>
      <c r="D286" s="264" t="str">
        <f t="shared" si="15"/>
        <v>1</v>
      </c>
      <c r="E286" s="260" t="s">
        <v>526</v>
      </c>
      <c r="F286" s="260">
        <v>185201</v>
      </c>
      <c r="G286" s="260" t="s">
        <v>527</v>
      </c>
      <c r="H286" s="260">
        <v>24211100</v>
      </c>
      <c r="J286" s="261">
        <v>4270</v>
      </c>
      <c r="K286" s="261">
        <v>4270</v>
      </c>
      <c r="L286" s="261">
        <v>0</v>
      </c>
      <c r="M286" s="261">
        <v>0</v>
      </c>
      <c r="O286" s="260" t="s">
        <v>579</v>
      </c>
      <c r="P286" s="260">
        <v>185201</v>
      </c>
    </row>
    <row r="287" spans="1:16">
      <c r="A287" s="260" t="e">
        <f>SUMIFS('APP-1'!#REF!,'APP-1'!#REF!,ANALITICO!$F287)</f>
        <v>#REF!</v>
      </c>
      <c r="B287" s="260" t="str">
        <f t="shared" si="13"/>
        <v>2000</v>
      </c>
      <c r="C287" s="264" t="str">
        <f t="shared" si="14"/>
        <v>1</v>
      </c>
      <c r="D287" s="264" t="str">
        <f t="shared" si="15"/>
        <v>1</v>
      </c>
      <c r="E287" s="260" t="s">
        <v>526</v>
      </c>
      <c r="F287" s="260">
        <v>185201</v>
      </c>
      <c r="G287" s="260" t="s">
        <v>527</v>
      </c>
      <c r="H287" s="260">
        <v>24411100</v>
      </c>
      <c r="J287" s="261">
        <v>67370</v>
      </c>
      <c r="K287" s="261">
        <v>67370</v>
      </c>
      <c r="L287" s="261">
        <v>0</v>
      </c>
      <c r="M287" s="261">
        <v>0</v>
      </c>
      <c r="O287" s="260" t="s">
        <v>579</v>
      </c>
      <c r="P287" s="260">
        <v>185201</v>
      </c>
    </row>
    <row r="288" spans="1:16">
      <c r="A288" s="260" t="e">
        <f>SUMIFS('APP-1'!#REF!,'APP-1'!#REF!,ANALITICO!$F288)</f>
        <v>#REF!</v>
      </c>
      <c r="B288" s="260" t="str">
        <f t="shared" si="13"/>
        <v>2000</v>
      </c>
      <c r="C288" s="264" t="str">
        <f t="shared" si="14"/>
        <v>1</v>
      </c>
      <c r="D288" s="264" t="str">
        <f t="shared" si="15"/>
        <v>1</v>
      </c>
      <c r="E288" s="260" t="s">
        <v>526</v>
      </c>
      <c r="F288" s="260">
        <v>185201</v>
      </c>
      <c r="G288" s="260" t="s">
        <v>527</v>
      </c>
      <c r="H288" s="260">
        <v>24611100</v>
      </c>
      <c r="J288" s="261">
        <v>420216</v>
      </c>
      <c r="K288" s="261">
        <v>420216</v>
      </c>
      <c r="L288" s="261">
        <v>0</v>
      </c>
      <c r="M288" s="261">
        <v>0</v>
      </c>
      <c r="O288" s="260" t="s">
        <v>579</v>
      </c>
      <c r="P288" s="260">
        <v>185201</v>
      </c>
    </row>
    <row r="289" spans="1:16">
      <c r="A289" s="260" t="e">
        <f>SUMIFS('APP-1'!#REF!,'APP-1'!#REF!,ANALITICO!$F289)</f>
        <v>#REF!</v>
      </c>
      <c r="B289" s="260" t="str">
        <f t="shared" si="13"/>
        <v>2000</v>
      </c>
      <c r="C289" s="264" t="str">
        <f t="shared" si="14"/>
        <v>1</v>
      </c>
      <c r="D289" s="264" t="str">
        <f t="shared" si="15"/>
        <v>1</v>
      </c>
      <c r="E289" s="260" t="s">
        <v>526</v>
      </c>
      <c r="F289" s="260">
        <v>185201</v>
      </c>
      <c r="G289" s="260" t="s">
        <v>527</v>
      </c>
      <c r="H289" s="260">
        <v>24711100</v>
      </c>
      <c r="J289" s="261">
        <v>109789</v>
      </c>
      <c r="K289" s="261">
        <v>109789</v>
      </c>
      <c r="L289" s="261">
        <v>0</v>
      </c>
      <c r="M289" s="261">
        <v>0</v>
      </c>
      <c r="O289" s="260" t="s">
        <v>579</v>
      </c>
      <c r="P289" s="260">
        <v>185201</v>
      </c>
    </row>
    <row r="290" spans="1:16">
      <c r="A290" s="260" t="e">
        <f>SUMIFS('APP-1'!#REF!,'APP-1'!#REF!,ANALITICO!$F290)</f>
        <v>#REF!</v>
      </c>
      <c r="B290" s="260" t="str">
        <f t="shared" si="13"/>
        <v>2000</v>
      </c>
      <c r="C290" s="264" t="str">
        <f t="shared" si="14"/>
        <v>1</v>
      </c>
      <c r="D290" s="264" t="str">
        <f t="shared" si="15"/>
        <v>1</v>
      </c>
      <c r="E290" s="260" t="s">
        <v>526</v>
      </c>
      <c r="F290" s="260">
        <v>185201</v>
      </c>
      <c r="G290" s="260" t="s">
        <v>527</v>
      </c>
      <c r="H290" s="260">
        <v>24911100</v>
      </c>
      <c r="J290" s="261">
        <v>137731</v>
      </c>
      <c r="K290" s="261">
        <v>137731</v>
      </c>
      <c r="L290" s="261">
        <v>0</v>
      </c>
      <c r="M290" s="261">
        <v>0</v>
      </c>
      <c r="O290" s="260" t="s">
        <v>579</v>
      </c>
      <c r="P290" s="260">
        <v>185201</v>
      </c>
    </row>
    <row r="291" spans="1:16">
      <c r="A291" s="260" t="e">
        <f>SUMIFS('APP-1'!#REF!,'APP-1'!#REF!,ANALITICO!$F291)</f>
        <v>#REF!</v>
      </c>
      <c r="B291" s="260" t="str">
        <f t="shared" si="13"/>
        <v>2000</v>
      </c>
      <c r="C291" s="264" t="str">
        <f t="shared" si="14"/>
        <v>1</v>
      </c>
      <c r="D291" s="264" t="str">
        <f t="shared" si="15"/>
        <v>1</v>
      </c>
      <c r="E291" s="260" t="s">
        <v>526</v>
      </c>
      <c r="F291" s="260">
        <v>185201</v>
      </c>
      <c r="G291" s="260" t="s">
        <v>527</v>
      </c>
      <c r="H291" s="260">
        <v>25511100</v>
      </c>
      <c r="J291" s="261">
        <v>30000</v>
      </c>
      <c r="K291" s="261">
        <v>30000</v>
      </c>
      <c r="L291" s="261">
        <v>0</v>
      </c>
      <c r="M291" s="261">
        <v>0</v>
      </c>
      <c r="O291" s="260" t="s">
        <v>579</v>
      </c>
      <c r="P291" s="260">
        <v>185201</v>
      </c>
    </row>
    <row r="292" spans="1:16">
      <c r="A292" s="260" t="e">
        <f>SUMIFS('APP-1'!#REF!,'APP-1'!#REF!,ANALITICO!$F292)</f>
        <v>#REF!</v>
      </c>
      <c r="B292" s="260" t="str">
        <f t="shared" si="13"/>
        <v>2000</v>
      </c>
      <c r="C292" s="264" t="str">
        <f t="shared" si="14"/>
        <v>1</v>
      </c>
      <c r="D292" s="264" t="str">
        <f t="shared" si="15"/>
        <v>2</v>
      </c>
      <c r="E292" s="260" t="s">
        <v>526</v>
      </c>
      <c r="F292" s="260">
        <v>185201</v>
      </c>
      <c r="G292" s="260" t="s">
        <v>527</v>
      </c>
      <c r="H292" s="260">
        <v>26111200</v>
      </c>
      <c r="J292" s="261">
        <v>879476</v>
      </c>
      <c r="K292" s="261">
        <v>879476</v>
      </c>
      <c r="L292" s="261">
        <v>0</v>
      </c>
      <c r="M292" s="261">
        <v>0</v>
      </c>
      <c r="O292" s="260" t="s">
        <v>579</v>
      </c>
      <c r="P292" s="260">
        <v>185201</v>
      </c>
    </row>
    <row r="293" spans="1:16">
      <c r="A293" s="260" t="e">
        <f>SUMIFS('APP-1'!#REF!,'APP-1'!#REF!,ANALITICO!$F293)</f>
        <v>#REF!</v>
      </c>
      <c r="B293" s="260" t="str">
        <f t="shared" si="13"/>
        <v>2000</v>
      </c>
      <c r="C293" s="264" t="str">
        <f t="shared" si="14"/>
        <v>1</v>
      </c>
      <c r="D293" s="264" t="str">
        <f t="shared" si="15"/>
        <v>2</v>
      </c>
      <c r="E293" s="260" t="s">
        <v>526</v>
      </c>
      <c r="F293" s="260">
        <v>185201</v>
      </c>
      <c r="G293" s="260" t="s">
        <v>527</v>
      </c>
      <c r="H293" s="260">
        <v>27111200</v>
      </c>
      <c r="J293" s="261">
        <v>7181756</v>
      </c>
      <c r="K293" s="261">
        <v>7181756</v>
      </c>
      <c r="L293" s="261">
        <v>0</v>
      </c>
      <c r="M293" s="261">
        <v>0</v>
      </c>
      <c r="O293" s="260" t="s">
        <v>579</v>
      </c>
      <c r="P293" s="260">
        <v>185201</v>
      </c>
    </row>
    <row r="294" spans="1:16">
      <c r="A294" s="260" t="e">
        <f>SUMIFS('APP-1'!#REF!,'APP-1'!#REF!,ANALITICO!$F294)</f>
        <v>#REF!</v>
      </c>
      <c r="B294" s="260" t="str">
        <f t="shared" si="13"/>
        <v>2000</v>
      </c>
      <c r="C294" s="264" t="str">
        <f t="shared" si="14"/>
        <v>1</v>
      </c>
      <c r="D294" s="264" t="str">
        <f t="shared" si="15"/>
        <v>1</v>
      </c>
      <c r="E294" s="260" t="s">
        <v>526</v>
      </c>
      <c r="F294" s="260">
        <v>185201</v>
      </c>
      <c r="G294" s="260" t="s">
        <v>527</v>
      </c>
      <c r="H294" s="260">
        <v>27211100</v>
      </c>
      <c r="J294" s="261">
        <v>1600000</v>
      </c>
      <c r="K294" s="261">
        <v>1600000</v>
      </c>
      <c r="L294" s="261">
        <v>0</v>
      </c>
      <c r="M294" s="261">
        <v>0</v>
      </c>
      <c r="O294" s="260" t="s">
        <v>579</v>
      </c>
      <c r="P294" s="260">
        <v>185201</v>
      </c>
    </row>
    <row r="295" spans="1:16">
      <c r="A295" s="260" t="e">
        <f>SUMIFS('APP-1'!#REF!,'APP-1'!#REF!,ANALITICO!$F295)</f>
        <v>#REF!</v>
      </c>
      <c r="B295" s="260" t="str">
        <f t="shared" si="13"/>
        <v>2000</v>
      </c>
      <c r="C295" s="264" t="str">
        <f t="shared" si="14"/>
        <v>1</v>
      </c>
      <c r="D295" s="264" t="str">
        <f t="shared" si="15"/>
        <v>2</v>
      </c>
      <c r="E295" s="260" t="s">
        <v>526</v>
      </c>
      <c r="F295" s="260">
        <v>185201</v>
      </c>
      <c r="G295" s="260" t="s">
        <v>527</v>
      </c>
      <c r="H295" s="260">
        <v>27211200</v>
      </c>
      <c r="J295" s="261">
        <v>4166080</v>
      </c>
      <c r="K295" s="261">
        <v>4166080</v>
      </c>
      <c r="L295" s="261">
        <v>0</v>
      </c>
      <c r="M295" s="261">
        <v>0</v>
      </c>
      <c r="O295" s="260" t="s">
        <v>579</v>
      </c>
      <c r="P295" s="260">
        <v>185201</v>
      </c>
    </row>
    <row r="296" spans="1:16">
      <c r="A296" s="260" t="e">
        <f>SUMIFS('APP-1'!#REF!,'APP-1'!#REF!,ANALITICO!$F296)</f>
        <v>#REF!</v>
      </c>
      <c r="B296" s="260" t="str">
        <f t="shared" si="13"/>
        <v>2000</v>
      </c>
      <c r="C296" s="264" t="str">
        <f t="shared" si="14"/>
        <v>1</v>
      </c>
      <c r="D296" s="264" t="str">
        <f t="shared" si="15"/>
        <v>1</v>
      </c>
      <c r="E296" s="260" t="s">
        <v>526</v>
      </c>
      <c r="F296" s="260">
        <v>185201</v>
      </c>
      <c r="G296" s="260" t="s">
        <v>527</v>
      </c>
      <c r="H296" s="260">
        <v>27411100</v>
      </c>
      <c r="J296" s="261">
        <v>25400</v>
      </c>
      <c r="K296" s="261">
        <v>25400</v>
      </c>
      <c r="L296" s="261">
        <v>0</v>
      </c>
      <c r="M296" s="261">
        <v>0</v>
      </c>
      <c r="O296" s="260" t="s">
        <v>579</v>
      </c>
      <c r="P296" s="260">
        <v>185201</v>
      </c>
    </row>
    <row r="297" spans="1:16">
      <c r="A297" s="260" t="e">
        <f>SUMIFS('APP-1'!#REF!,'APP-1'!#REF!,ANALITICO!$F297)</f>
        <v>#REF!</v>
      </c>
      <c r="B297" s="260" t="str">
        <f t="shared" si="13"/>
        <v>2000</v>
      </c>
      <c r="C297" s="264" t="str">
        <f t="shared" si="14"/>
        <v>1</v>
      </c>
      <c r="D297" s="264" t="str">
        <f t="shared" si="15"/>
        <v>1</v>
      </c>
      <c r="E297" s="260" t="s">
        <v>526</v>
      </c>
      <c r="F297" s="260">
        <v>185201</v>
      </c>
      <c r="G297" s="260" t="s">
        <v>527</v>
      </c>
      <c r="H297" s="260">
        <v>29111100</v>
      </c>
      <c r="J297" s="261">
        <v>88623</v>
      </c>
      <c r="K297" s="261">
        <v>88623</v>
      </c>
      <c r="L297" s="261">
        <v>0</v>
      </c>
      <c r="M297" s="261">
        <v>0</v>
      </c>
      <c r="O297" s="260" t="s">
        <v>579</v>
      </c>
      <c r="P297" s="260">
        <v>185201</v>
      </c>
    </row>
    <row r="298" spans="1:16">
      <c r="A298" s="260" t="e">
        <f>SUMIFS('APP-1'!#REF!,'APP-1'!#REF!,ANALITICO!$F298)</f>
        <v>#REF!</v>
      </c>
      <c r="B298" s="260" t="str">
        <f t="shared" si="13"/>
        <v>2000</v>
      </c>
      <c r="C298" s="264" t="str">
        <f t="shared" si="14"/>
        <v>1</v>
      </c>
      <c r="D298" s="264" t="str">
        <f t="shared" si="15"/>
        <v>1</v>
      </c>
      <c r="E298" s="260" t="s">
        <v>526</v>
      </c>
      <c r="F298" s="260">
        <v>185201</v>
      </c>
      <c r="G298" s="260" t="s">
        <v>527</v>
      </c>
      <c r="H298" s="260">
        <v>29611100</v>
      </c>
      <c r="J298" s="261">
        <v>4000000</v>
      </c>
      <c r="K298" s="261">
        <v>4000000</v>
      </c>
      <c r="L298" s="261">
        <v>0</v>
      </c>
      <c r="M298" s="261">
        <v>0</v>
      </c>
      <c r="O298" s="260" t="s">
        <v>579</v>
      </c>
      <c r="P298" s="260">
        <v>185201</v>
      </c>
    </row>
    <row r="299" spans="1:16">
      <c r="A299" s="260" t="e">
        <f>SUMIFS('APP-1'!#REF!,'APP-1'!#REF!,ANALITICO!$F299)</f>
        <v>#REF!</v>
      </c>
      <c r="B299" s="260" t="str">
        <f t="shared" si="13"/>
        <v>3000</v>
      </c>
      <c r="C299" s="264" t="str">
        <f t="shared" si="14"/>
        <v>1</v>
      </c>
      <c r="D299" s="264" t="str">
        <f t="shared" si="15"/>
        <v>1</v>
      </c>
      <c r="E299" s="260" t="s">
        <v>526</v>
      </c>
      <c r="F299" s="260">
        <v>185201</v>
      </c>
      <c r="G299" s="260" t="s">
        <v>527</v>
      </c>
      <c r="H299" s="260">
        <v>31211100</v>
      </c>
      <c r="J299" s="261">
        <v>35848</v>
      </c>
      <c r="K299" s="261">
        <v>35848</v>
      </c>
      <c r="L299" s="261">
        <v>6535.29</v>
      </c>
      <c r="M299" s="261">
        <v>6535.29</v>
      </c>
      <c r="O299" s="260" t="s">
        <v>579</v>
      </c>
      <c r="P299" s="260">
        <v>185201</v>
      </c>
    </row>
    <row r="300" spans="1:16">
      <c r="A300" s="260" t="e">
        <f>SUMIFS('APP-1'!#REF!,'APP-1'!#REF!,ANALITICO!$F300)</f>
        <v>#REF!</v>
      </c>
      <c r="B300" s="260" t="str">
        <f t="shared" si="13"/>
        <v>3000</v>
      </c>
      <c r="C300" s="264" t="str">
        <f t="shared" si="14"/>
        <v>1</v>
      </c>
      <c r="D300" s="264" t="str">
        <f t="shared" si="15"/>
        <v>1</v>
      </c>
      <c r="E300" s="260" t="s">
        <v>526</v>
      </c>
      <c r="F300" s="260">
        <v>185201</v>
      </c>
      <c r="G300" s="260" t="s">
        <v>527</v>
      </c>
      <c r="H300" s="260">
        <v>31321100</v>
      </c>
      <c r="J300" s="261">
        <v>45282</v>
      </c>
      <c r="K300" s="261">
        <v>45282</v>
      </c>
      <c r="L300" s="261">
        <v>0</v>
      </c>
      <c r="M300" s="261">
        <v>0</v>
      </c>
      <c r="O300" s="260" t="s">
        <v>579</v>
      </c>
      <c r="P300" s="260">
        <v>185201</v>
      </c>
    </row>
    <row r="301" spans="1:16">
      <c r="A301" s="260" t="e">
        <f>SUMIFS('APP-1'!#REF!,'APP-1'!#REF!,ANALITICO!$F301)</f>
        <v>#REF!</v>
      </c>
      <c r="B301" s="260" t="str">
        <f t="shared" si="13"/>
        <v>3000</v>
      </c>
      <c r="C301" s="264" t="str">
        <f t="shared" si="14"/>
        <v>1</v>
      </c>
      <c r="D301" s="264" t="str">
        <f t="shared" si="15"/>
        <v>1</v>
      </c>
      <c r="E301" s="260" t="s">
        <v>526</v>
      </c>
      <c r="F301" s="260">
        <v>185201</v>
      </c>
      <c r="G301" s="260" t="s">
        <v>527</v>
      </c>
      <c r="H301" s="260">
        <v>31411100</v>
      </c>
      <c r="J301" s="261">
        <v>2280000</v>
      </c>
      <c r="K301" s="261">
        <v>2280000</v>
      </c>
      <c r="L301" s="261">
        <v>305374.07</v>
      </c>
      <c r="M301" s="261">
        <v>305374.07</v>
      </c>
      <c r="O301" s="260" t="s">
        <v>579</v>
      </c>
      <c r="P301" s="260">
        <v>185201</v>
      </c>
    </row>
    <row r="302" spans="1:16">
      <c r="A302" s="260" t="e">
        <f>SUMIFS('APP-1'!#REF!,'APP-1'!#REF!,ANALITICO!$F302)</f>
        <v>#REF!</v>
      </c>
      <c r="B302" s="260" t="str">
        <f t="shared" si="13"/>
        <v>3000</v>
      </c>
      <c r="C302" s="264" t="str">
        <f t="shared" si="14"/>
        <v>1</v>
      </c>
      <c r="D302" s="264" t="str">
        <f t="shared" si="15"/>
        <v>1</v>
      </c>
      <c r="E302" s="260" t="s">
        <v>526</v>
      </c>
      <c r="F302" s="260">
        <v>185201</v>
      </c>
      <c r="G302" s="260" t="s">
        <v>527</v>
      </c>
      <c r="H302" s="260">
        <v>31711100</v>
      </c>
      <c r="J302" s="261">
        <v>850000</v>
      </c>
      <c r="K302" s="261">
        <v>850000</v>
      </c>
      <c r="L302" s="261">
        <v>209361.44</v>
      </c>
      <c r="M302" s="261">
        <v>209361.44</v>
      </c>
      <c r="O302" s="260" t="s">
        <v>579</v>
      </c>
      <c r="P302" s="260">
        <v>185201</v>
      </c>
    </row>
    <row r="303" spans="1:16">
      <c r="A303" s="260" t="e">
        <f>SUMIFS('APP-1'!#REF!,'APP-1'!#REF!,ANALITICO!$F303)</f>
        <v>#REF!</v>
      </c>
      <c r="B303" s="260" t="str">
        <f t="shared" si="13"/>
        <v>3000</v>
      </c>
      <c r="C303" s="264" t="str">
        <f t="shared" si="14"/>
        <v>1</v>
      </c>
      <c r="D303" s="264" t="str">
        <f t="shared" si="15"/>
        <v>2</v>
      </c>
      <c r="E303" s="260" t="s">
        <v>526</v>
      </c>
      <c r="F303" s="260">
        <v>185201</v>
      </c>
      <c r="G303" s="260" t="s">
        <v>527</v>
      </c>
      <c r="H303" s="260">
        <v>31911200</v>
      </c>
      <c r="J303" s="261">
        <v>855000</v>
      </c>
      <c r="K303" s="261">
        <v>855000</v>
      </c>
      <c r="L303" s="261">
        <v>0</v>
      </c>
      <c r="M303" s="261">
        <v>0</v>
      </c>
      <c r="O303" s="260" t="s">
        <v>579</v>
      </c>
      <c r="P303" s="260">
        <v>185201</v>
      </c>
    </row>
    <row r="304" spans="1:16">
      <c r="A304" s="260" t="e">
        <f>SUMIFS('APP-1'!#REF!,'APP-1'!#REF!,ANALITICO!$F304)</f>
        <v>#REF!</v>
      </c>
      <c r="B304" s="260" t="str">
        <f t="shared" si="13"/>
        <v>3000</v>
      </c>
      <c r="C304" s="264" t="str">
        <f t="shared" si="14"/>
        <v>1</v>
      </c>
      <c r="D304" s="264" t="str">
        <f t="shared" si="15"/>
        <v>1</v>
      </c>
      <c r="E304" s="260" t="s">
        <v>526</v>
      </c>
      <c r="F304" s="260">
        <v>185201</v>
      </c>
      <c r="G304" s="260" t="s">
        <v>527</v>
      </c>
      <c r="H304" s="260">
        <v>32911100</v>
      </c>
      <c r="J304" s="261">
        <v>3621013</v>
      </c>
      <c r="K304" s="261">
        <v>3621013</v>
      </c>
      <c r="L304" s="261">
        <v>0</v>
      </c>
      <c r="M304" s="261">
        <v>0</v>
      </c>
      <c r="O304" s="260" t="s">
        <v>579</v>
      </c>
      <c r="P304" s="260">
        <v>185201</v>
      </c>
    </row>
    <row r="305" spans="1:16">
      <c r="A305" s="260" t="e">
        <f>SUMIFS('APP-1'!#REF!,'APP-1'!#REF!,ANALITICO!$F305)</f>
        <v>#REF!</v>
      </c>
      <c r="B305" s="260" t="str">
        <f t="shared" si="13"/>
        <v>3000</v>
      </c>
      <c r="C305" s="264" t="str">
        <f t="shared" si="14"/>
        <v>1</v>
      </c>
      <c r="D305" s="264" t="str">
        <f t="shared" si="15"/>
        <v>1</v>
      </c>
      <c r="E305" s="260" t="s">
        <v>526</v>
      </c>
      <c r="F305" s="260">
        <v>185201</v>
      </c>
      <c r="G305" s="260" t="s">
        <v>527</v>
      </c>
      <c r="H305" s="260">
        <v>33411100</v>
      </c>
      <c r="J305" s="261">
        <v>1000000</v>
      </c>
      <c r="K305" s="261">
        <v>1000000</v>
      </c>
      <c r="L305" s="261">
        <v>0</v>
      </c>
      <c r="M305" s="261">
        <v>0</v>
      </c>
      <c r="O305" s="260" t="s">
        <v>579</v>
      </c>
      <c r="P305" s="260">
        <v>185201</v>
      </c>
    </row>
    <row r="306" spans="1:16">
      <c r="A306" s="260" t="e">
        <f>SUMIFS('APP-1'!#REF!,'APP-1'!#REF!,ANALITICO!$F306)</f>
        <v>#REF!</v>
      </c>
      <c r="B306" s="260" t="str">
        <f t="shared" si="13"/>
        <v>3000</v>
      </c>
      <c r="C306" s="264" t="str">
        <f t="shared" si="14"/>
        <v>1</v>
      </c>
      <c r="D306" s="264" t="str">
        <f t="shared" si="15"/>
        <v>2</v>
      </c>
      <c r="E306" s="260" t="s">
        <v>526</v>
      </c>
      <c r="F306" s="260">
        <v>185201</v>
      </c>
      <c r="G306" s="260" t="s">
        <v>527</v>
      </c>
      <c r="H306" s="260">
        <v>33611200</v>
      </c>
      <c r="J306" s="261">
        <v>900000</v>
      </c>
      <c r="K306" s="261">
        <v>900000</v>
      </c>
      <c r="L306" s="261">
        <v>109773.96</v>
      </c>
      <c r="M306" s="261">
        <v>109773.96</v>
      </c>
      <c r="O306" s="260" t="s">
        <v>579</v>
      </c>
      <c r="P306" s="260">
        <v>185201</v>
      </c>
    </row>
    <row r="307" spans="1:16">
      <c r="A307" s="260" t="e">
        <f>SUMIFS('APP-1'!#REF!,'APP-1'!#REF!,ANALITICO!$F307)</f>
        <v>#REF!</v>
      </c>
      <c r="B307" s="260" t="str">
        <f t="shared" si="13"/>
        <v>3000</v>
      </c>
      <c r="C307" s="264" t="str">
        <f t="shared" si="14"/>
        <v>1</v>
      </c>
      <c r="D307" s="264" t="str">
        <f t="shared" si="15"/>
        <v>1</v>
      </c>
      <c r="E307" s="260" t="s">
        <v>526</v>
      </c>
      <c r="F307" s="260">
        <v>185201</v>
      </c>
      <c r="G307" s="260" t="s">
        <v>527</v>
      </c>
      <c r="H307" s="260">
        <v>33621100</v>
      </c>
      <c r="J307" s="261">
        <v>33000</v>
      </c>
      <c r="K307" s="261">
        <v>33000</v>
      </c>
      <c r="L307" s="261">
        <v>0</v>
      </c>
      <c r="M307" s="261">
        <v>0</v>
      </c>
      <c r="O307" s="260" t="s">
        <v>579</v>
      </c>
      <c r="P307" s="260">
        <v>185201</v>
      </c>
    </row>
    <row r="308" spans="1:16">
      <c r="A308" s="260" t="e">
        <f>SUMIFS('APP-1'!#REF!,'APP-1'!#REF!,ANALITICO!$F308)</f>
        <v>#REF!</v>
      </c>
      <c r="B308" s="260" t="str">
        <f t="shared" si="13"/>
        <v>3000</v>
      </c>
      <c r="C308" s="264" t="str">
        <f t="shared" si="14"/>
        <v>1</v>
      </c>
      <c r="D308" s="264" t="str">
        <f t="shared" si="15"/>
        <v>2</v>
      </c>
      <c r="E308" s="260" t="s">
        <v>526</v>
      </c>
      <c r="F308" s="260">
        <v>185201</v>
      </c>
      <c r="G308" s="260" t="s">
        <v>527</v>
      </c>
      <c r="H308" s="260">
        <v>34321200</v>
      </c>
      <c r="J308" s="261">
        <v>50000</v>
      </c>
      <c r="K308" s="261">
        <v>50000</v>
      </c>
      <c r="L308" s="261">
        <v>14386.39</v>
      </c>
      <c r="M308" s="261">
        <v>14386.39</v>
      </c>
      <c r="O308" s="260" t="s">
        <v>579</v>
      </c>
      <c r="P308" s="260">
        <v>185201</v>
      </c>
    </row>
    <row r="309" spans="1:16">
      <c r="A309" s="260" t="e">
        <f>SUMIFS('APP-1'!#REF!,'APP-1'!#REF!,ANALITICO!$F309)</f>
        <v>#REF!</v>
      </c>
      <c r="B309" s="260" t="str">
        <f t="shared" si="13"/>
        <v>3000</v>
      </c>
      <c r="C309" s="264" t="str">
        <f t="shared" si="14"/>
        <v>1</v>
      </c>
      <c r="D309" s="264" t="str">
        <f t="shared" si="15"/>
        <v>2</v>
      </c>
      <c r="E309" s="260" t="s">
        <v>526</v>
      </c>
      <c r="F309" s="260">
        <v>185201</v>
      </c>
      <c r="G309" s="260" t="s">
        <v>527</v>
      </c>
      <c r="H309" s="260">
        <v>34511200</v>
      </c>
      <c r="J309" s="261">
        <v>13793256</v>
      </c>
      <c r="K309" s="261">
        <v>13793256</v>
      </c>
      <c r="L309" s="261">
        <v>1182183.19</v>
      </c>
      <c r="M309" s="261">
        <v>1182183.19</v>
      </c>
      <c r="O309" s="260" t="s">
        <v>579</v>
      </c>
      <c r="P309" s="260">
        <v>185201</v>
      </c>
    </row>
    <row r="310" spans="1:16">
      <c r="A310" s="260" t="e">
        <f>SUMIFS('APP-1'!#REF!,'APP-1'!#REF!,ANALITICO!$F310)</f>
        <v>#REF!</v>
      </c>
      <c r="B310" s="260" t="str">
        <f t="shared" si="13"/>
        <v>3000</v>
      </c>
      <c r="C310" s="264" t="str">
        <f t="shared" si="14"/>
        <v>1</v>
      </c>
      <c r="D310" s="264" t="str">
        <f t="shared" si="15"/>
        <v>2</v>
      </c>
      <c r="E310" s="260" t="s">
        <v>526</v>
      </c>
      <c r="F310" s="260">
        <v>185201</v>
      </c>
      <c r="G310" s="260" t="s">
        <v>527</v>
      </c>
      <c r="H310" s="260">
        <v>34711200</v>
      </c>
      <c r="J310" s="261">
        <v>100000</v>
      </c>
      <c r="K310" s="261">
        <v>100000</v>
      </c>
      <c r="L310" s="261">
        <v>0</v>
      </c>
      <c r="M310" s="261">
        <v>0</v>
      </c>
      <c r="O310" s="260" t="s">
        <v>579</v>
      </c>
      <c r="P310" s="260">
        <v>185201</v>
      </c>
    </row>
    <row r="311" spans="1:16">
      <c r="A311" s="260" t="e">
        <f>SUMIFS('APP-1'!#REF!,'APP-1'!#REF!,ANALITICO!$F311)</f>
        <v>#REF!</v>
      </c>
      <c r="B311" s="260" t="str">
        <f t="shared" si="13"/>
        <v>3000</v>
      </c>
      <c r="C311" s="264" t="str">
        <f t="shared" si="14"/>
        <v>1</v>
      </c>
      <c r="D311" s="264" t="str">
        <f t="shared" si="15"/>
        <v>1</v>
      </c>
      <c r="E311" s="260" t="s">
        <v>526</v>
      </c>
      <c r="F311" s="260">
        <v>185201</v>
      </c>
      <c r="G311" s="260" t="s">
        <v>527</v>
      </c>
      <c r="H311" s="260">
        <v>35111100</v>
      </c>
      <c r="J311" s="261">
        <v>3995019</v>
      </c>
      <c r="K311" s="261">
        <v>3995019</v>
      </c>
      <c r="L311" s="261">
        <v>0</v>
      </c>
      <c r="M311" s="261">
        <v>0</v>
      </c>
      <c r="O311" s="260" t="s">
        <v>579</v>
      </c>
      <c r="P311" s="260">
        <v>185201</v>
      </c>
    </row>
    <row r="312" spans="1:16">
      <c r="A312" s="260" t="e">
        <f>SUMIFS('APP-1'!#REF!,'APP-1'!#REF!,ANALITICO!$F312)</f>
        <v>#REF!</v>
      </c>
      <c r="B312" s="260" t="str">
        <f t="shared" si="13"/>
        <v>3000</v>
      </c>
      <c r="C312" s="264" t="str">
        <f t="shared" si="14"/>
        <v>1</v>
      </c>
      <c r="D312" s="264" t="str">
        <f t="shared" si="15"/>
        <v>1</v>
      </c>
      <c r="E312" s="260" t="s">
        <v>526</v>
      </c>
      <c r="F312" s="260">
        <v>185201</v>
      </c>
      <c r="G312" s="260" t="s">
        <v>527</v>
      </c>
      <c r="H312" s="260">
        <v>35211100</v>
      </c>
      <c r="J312" s="261">
        <v>560000</v>
      </c>
      <c r="K312" s="261">
        <v>560000</v>
      </c>
      <c r="L312" s="261">
        <v>0</v>
      </c>
      <c r="M312" s="261">
        <v>0</v>
      </c>
      <c r="O312" s="260" t="s">
        <v>579</v>
      </c>
      <c r="P312" s="260">
        <v>185201</v>
      </c>
    </row>
    <row r="313" spans="1:16">
      <c r="A313" s="260" t="e">
        <f>SUMIFS('APP-1'!#REF!,'APP-1'!#REF!,ANALITICO!$F313)</f>
        <v>#REF!</v>
      </c>
      <c r="B313" s="260" t="str">
        <f t="shared" si="13"/>
        <v>3000</v>
      </c>
      <c r="C313" s="264" t="str">
        <f t="shared" si="14"/>
        <v>1</v>
      </c>
      <c r="D313" s="264" t="str">
        <f t="shared" si="15"/>
        <v>1</v>
      </c>
      <c r="E313" s="260" t="s">
        <v>526</v>
      </c>
      <c r="F313" s="260">
        <v>185201</v>
      </c>
      <c r="G313" s="260" t="s">
        <v>527</v>
      </c>
      <c r="H313" s="260">
        <v>35311100</v>
      </c>
      <c r="J313" s="261">
        <v>110670</v>
      </c>
      <c r="K313" s="261">
        <v>110670</v>
      </c>
      <c r="L313" s="261">
        <v>0</v>
      </c>
      <c r="M313" s="261">
        <v>0</v>
      </c>
      <c r="O313" s="260" t="s">
        <v>579</v>
      </c>
      <c r="P313" s="260">
        <v>185201</v>
      </c>
    </row>
    <row r="314" spans="1:16">
      <c r="A314" s="260" t="e">
        <f>SUMIFS('APP-1'!#REF!,'APP-1'!#REF!,ANALITICO!$F314)</f>
        <v>#REF!</v>
      </c>
      <c r="B314" s="260" t="str">
        <f t="shared" si="13"/>
        <v>3000</v>
      </c>
      <c r="C314" s="264" t="str">
        <f t="shared" si="14"/>
        <v>2</v>
      </c>
      <c r="D314" s="264" t="str">
        <f t="shared" si="15"/>
        <v>1</v>
      </c>
      <c r="E314" s="260" t="s">
        <v>526</v>
      </c>
      <c r="F314" s="260">
        <v>185201</v>
      </c>
      <c r="G314" s="260" t="s">
        <v>527</v>
      </c>
      <c r="H314" s="260">
        <v>35512100</v>
      </c>
      <c r="J314" s="261">
        <v>1000000</v>
      </c>
      <c r="K314" s="261">
        <v>1000000</v>
      </c>
      <c r="L314" s="261">
        <v>235172.68</v>
      </c>
      <c r="M314" s="261">
        <v>235172.68</v>
      </c>
      <c r="O314" s="260" t="s">
        <v>579</v>
      </c>
      <c r="P314" s="260">
        <v>185201</v>
      </c>
    </row>
    <row r="315" spans="1:16">
      <c r="A315" s="260" t="e">
        <f>SUMIFS('APP-1'!#REF!,'APP-1'!#REF!,ANALITICO!$F315)</f>
        <v>#REF!</v>
      </c>
      <c r="B315" s="260" t="str">
        <f t="shared" si="13"/>
        <v>3000</v>
      </c>
      <c r="C315" s="264" t="str">
        <f t="shared" si="14"/>
        <v>1</v>
      </c>
      <c r="D315" s="264" t="str">
        <f t="shared" si="15"/>
        <v>1</v>
      </c>
      <c r="E315" s="260" t="s">
        <v>526</v>
      </c>
      <c r="F315" s="260">
        <v>185201</v>
      </c>
      <c r="G315" s="260" t="s">
        <v>527</v>
      </c>
      <c r="H315" s="260">
        <v>35521100</v>
      </c>
      <c r="J315" s="261">
        <v>7000000</v>
      </c>
      <c r="K315" s="261">
        <v>7000000</v>
      </c>
      <c r="L315" s="261">
        <v>752427.8</v>
      </c>
      <c r="M315" s="261">
        <v>752427.8</v>
      </c>
      <c r="O315" s="260" t="s">
        <v>579</v>
      </c>
      <c r="P315" s="260">
        <v>185201</v>
      </c>
    </row>
    <row r="316" spans="1:16">
      <c r="A316" s="260" t="e">
        <f>SUMIFS('APP-1'!#REF!,'APP-1'!#REF!,ANALITICO!$F316)</f>
        <v>#REF!</v>
      </c>
      <c r="B316" s="260" t="str">
        <f t="shared" si="13"/>
        <v>3000</v>
      </c>
      <c r="C316" s="264" t="str">
        <f t="shared" si="14"/>
        <v>2</v>
      </c>
      <c r="D316" s="264" t="str">
        <f t="shared" si="15"/>
        <v>1</v>
      </c>
      <c r="E316" s="260" t="s">
        <v>526</v>
      </c>
      <c r="F316" s="260">
        <v>185201</v>
      </c>
      <c r="G316" s="260" t="s">
        <v>527</v>
      </c>
      <c r="H316" s="260">
        <v>35712100</v>
      </c>
      <c r="J316" s="261">
        <v>2000000</v>
      </c>
      <c r="K316" s="261">
        <v>2000000</v>
      </c>
      <c r="L316" s="261">
        <v>244615.71</v>
      </c>
      <c r="M316" s="261">
        <v>244615.71</v>
      </c>
      <c r="O316" s="260" t="s">
        <v>579</v>
      </c>
      <c r="P316" s="260">
        <v>185201</v>
      </c>
    </row>
    <row r="317" spans="1:16">
      <c r="A317" s="260" t="e">
        <f>SUMIFS('APP-1'!#REF!,'APP-1'!#REF!,ANALITICO!$F317)</f>
        <v>#REF!</v>
      </c>
      <c r="B317" s="260" t="str">
        <f t="shared" si="13"/>
        <v>3000</v>
      </c>
      <c r="C317" s="264" t="str">
        <f t="shared" si="14"/>
        <v>2</v>
      </c>
      <c r="D317" s="264" t="str">
        <f t="shared" si="15"/>
        <v>1</v>
      </c>
      <c r="E317" s="260" t="s">
        <v>526</v>
      </c>
      <c r="F317" s="260">
        <v>185201</v>
      </c>
      <c r="G317" s="260" t="s">
        <v>527</v>
      </c>
      <c r="H317" s="260">
        <v>35912100</v>
      </c>
      <c r="J317" s="261">
        <v>624714</v>
      </c>
      <c r="K317" s="261">
        <v>624714</v>
      </c>
      <c r="L317" s="261">
        <v>34582.57</v>
      </c>
      <c r="M317" s="261">
        <v>34582.57</v>
      </c>
      <c r="O317" s="260" t="s">
        <v>579</v>
      </c>
      <c r="P317" s="260">
        <v>185201</v>
      </c>
    </row>
    <row r="318" spans="1:16">
      <c r="A318" s="260" t="e">
        <f>SUMIFS('APP-1'!#REF!,'APP-1'!#REF!,ANALITICO!$F318)</f>
        <v>#REF!</v>
      </c>
      <c r="B318" s="260" t="str">
        <f t="shared" si="13"/>
        <v>3000</v>
      </c>
      <c r="C318" s="264" t="str">
        <f t="shared" si="14"/>
        <v>1</v>
      </c>
      <c r="D318" s="264" t="str">
        <f t="shared" si="15"/>
        <v>1</v>
      </c>
      <c r="E318" s="260" t="s">
        <v>526</v>
      </c>
      <c r="F318" s="260">
        <v>185201</v>
      </c>
      <c r="G318" s="260" t="s">
        <v>527</v>
      </c>
      <c r="H318" s="260">
        <v>36111100</v>
      </c>
      <c r="J318" s="261">
        <v>4000000</v>
      </c>
      <c r="K318" s="261">
        <v>3700000</v>
      </c>
      <c r="L318" s="261">
        <v>0</v>
      </c>
      <c r="M318" s="261">
        <v>0</v>
      </c>
      <c r="O318" s="260" t="s">
        <v>579</v>
      </c>
      <c r="P318" s="260">
        <v>185201</v>
      </c>
    </row>
    <row r="319" spans="1:16">
      <c r="A319" s="260" t="e">
        <f>SUMIFS('APP-1'!#REF!,'APP-1'!#REF!,ANALITICO!$F319)</f>
        <v>#REF!</v>
      </c>
      <c r="B319" s="260" t="str">
        <f t="shared" si="13"/>
        <v>3000</v>
      </c>
      <c r="C319" s="264" t="str">
        <f t="shared" si="14"/>
        <v>1</v>
      </c>
      <c r="D319" s="264" t="str">
        <f t="shared" si="15"/>
        <v>1</v>
      </c>
      <c r="E319" s="260" t="s">
        <v>526</v>
      </c>
      <c r="F319" s="260">
        <v>185201</v>
      </c>
      <c r="G319" s="260" t="s">
        <v>527</v>
      </c>
      <c r="H319" s="260">
        <v>36111145</v>
      </c>
      <c r="J319" s="261">
        <v>0</v>
      </c>
      <c r="K319" s="261">
        <v>300000</v>
      </c>
      <c r="L319" s="261">
        <v>0</v>
      </c>
      <c r="M319" s="261">
        <v>0</v>
      </c>
      <c r="O319" s="260" t="s">
        <v>579</v>
      </c>
      <c r="P319" s="260">
        <v>185201</v>
      </c>
    </row>
    <row r="320" spans="1:16">
      <c r="A320" s="260" t="e">
        <f>SUMIFS('APP-1'!#REF!,'APP-1'!#REF!,ANALITICO!$F320)</f>
        <v>#REF!</v>
      </c>
      <c r="B320" s="260" t="str">
        <f t="shared" si="13"/>
        <v>3000</v>
      </c>
      <c r="C320" s="264" t="str">
        <f t="shared" si="14"/>
        <v>1</v>
      </c>
      <c r="D320" s="264" t="str">
        <f t="shared" si="15"/>
        <v>1</v>
      </c>
      <c r="E320" s="260" t="s">
        <v>526</v>
      </c>
      <c r="F320" s="260">
        <v>185201</v>
      </c>
      <c r="G320" s="260" t="s">
        <v>527</v>
      </c>
      <c r="H320" s="260">
        <v>36911100</v>
      </c>
      <c r="J320" s="261">
        <v>430000</v>
      </c>
      <c r="K320" s="261">
        <v>430000</v>
      </c>
      <c r="L320" s="261">
        <v>76666.67</v>
      </c>
      <c r="M320" s="261">
        <v>76666.67</v>
      </c>
      <c r="O320" s="260" t="s">
        <v>579</v>
      </c>
      <c r="P320" s="260">
        <v>185201</v>
      </c>
    </row>
    <row r="321" spans="1:16">
      <c r="A321" s="260" t="e">
        <f>SUMIFS('APP-1'!#REF!,'APP-1'!#REF!,ANALITICO!$F321)</f>
        <v>#REF!</v>
      </c>
      <c r="B321" s="260" t="str">
        <f t="shared" si="13"/>
        <v>3000</v>
      </c>
      <c r="C321" s="264" t="str">
        <f t="shared" si="14"/>
        <v>1</v>
      </c>
      <c r="D321" s="264" t="str">
        <f t="shared" si="15"/>
        <v>1</v>
      </c>
      <c r="E321" s="260" t="s">
        <v>526</v>
      </c>
      <c r="F321" s="260">
        <v>185201</v>
      </c>
      <c r="G321" s="260" t="s">
        <v>527</v>
      </c>
      <c r="H321" s="260">
        <v>37221100</v>
      </c>
      <c r="J321" s="261">
        <v>4400000</v>
      </c>
      <c r="K321" s="261">
        <v>4400000</v>
      </c>
      <c r="L321" s="261">
        <v>0</v>
      </c>
      <c r="M321" s="261">
        <v>0</v>
      </c>
      <c r="O321" s="260" t="s">
        <v>579</v>
      </c>
      <c r="P321" s="260">
        <v>185201</v>
      </c>
    </row>
    <row r="322" spans="1:16">
      <c r="A322" s="260" t="e">
        <f>SUMIFS('APP-1'!#REF!,'APP-1'!#REF!,ANALITICO!$F322)</f>
        <v>#REF!</v>
      </c>
      <c r="B322" s="260" t="str">
        <f t="shared" si="13"/>
        <v>3000</v>
      </c>
      <c r="C322" s="264" t="str">
        <f t="shared" si="14"/>
        <v>1</v>
      </c>
      <c r="D322" s="264" t="str">
        <f t="shared" si="15"/>
        <v>1</v>
      </c>
      <c r="E322" s="260" t="s">
        <v>526</v>
      </c>
      <c r="F322" s="260">
        <v>185201</v>
      </c>
      <c r="G322" s="260" t="s">
        <v>527</v>
      </c>
      <c r="H322" s="260">
        <v>38211100</v>
      </c>
      <c r="J322" s="261">
        <v>1919100</v>
      </c>
      <c r="K322" s="261">
        <v>1919100</v>
      </c>
      <c r="L322" s="261">
        <v>359600</v>
      </c>
      <c r="M322" s="261">
        <v>359600</v>
      </c>
      <c r="O322" s="260" t="s">
        <v>579</v>
      </c>
      <c r="P322" s="260">
        <v>185201</v>
      </c>
    </row>
    <row r="323" spans="1:16">
      <c r="A323" s="260" t="e">
        <f>SUMIFS('APP-1'!#REF!,'APP-1'!#REF!,ANALITICO!$F323)</f>
        <v>#REF!</v>
      </c>
      <c r="B323" s="260" t="str">
        <f t="shared" si="13"/>
        <v>3000</v>
      </c>
      <c r="C323" s="264" t="str">
        <f t="shared" si="14"/>
        <v>1</v>
      </c>
      <c r="D323" s="264" t="str">
        <f t="shared" si="15"/>
        <v>1</v>
      </c>
      <c r="E323" s="260" t="s">
        <v>526</v>
      </c>
      <c r="F323" s="260">
        <v>185201</v>
      </c>
      <c r="G323" s="260" t="s">
        <v>527</v>
      </c>
      <c r="H323" s="260">
        <v>38311100</v>
      </c>
      <c r="J323" s="261">
        <v>0</v>
      </c>
      <c r="K323" s="261">
        <v>240000</v>
      </c>
      <c r="L323" s="261">
        <v>0</v>
      </c>
      <c r="M323" s="261">
        <v>0</v>
      </c>
      <c r="O323" s="260" t="s">
        <v>579</v>
      </c>
      <c r="P323" s="260">
        <v>185201</v>
      </c>
    </row>
    <row r="324" spans="1:16">
      <c r="A324" s="260" t="e">
        <f>SUMIFS('APP-1'!#REF!,'APP-1'!#REF!,ANALITICO!$F324)</f>
        <v>#REF!</v>
      </c>
      <c r="B324" s="260" t="str">
        <f t="shared" ref="B324:B387" si="16">MID(H324,1,1)&amp;"000"</f>
        <v>3000</v>
      </c>
      <c r="C324" s="264" t="str">
        <f t="shared" ref="C324:C387" si="17">MID(H324,5,1)</f>
        <v>1</v>
      </c>
      <c r="D324" s="264" t="str">
        <f t="shared" ref="D324:D387" si="18">MID(H324,6,1)</f>
        <v>1</v>
      </c>
      <c r="E324" s="260" t="s">
        <v>526</v>
      </c>
      <c r="F324" s="260">
        <v>185201</v>
      </c>
      <c r="G324" s="260" t="s">
        <v>527</v>
      </c>
      <c r="H324" s="260">
        <v>39111100</v>
      </c>
      <c r="J324" s="261">
        <v>0</v>
      </c>
      <c r="K324" s="261">
        <v>300000</v>
      </c>
      <c r="L324" s="261">
        <v>300000</v>
      </c>
      <c r="M324" s="261">
        <v>0</v>
      </c>
      <c r="O324" s="260" t="s">
        <v>579</v>
      </c>
      <c r="P324" s="260">
        <v>185201</v>
      </c>
    </row>
    <row r="325" spans="1:16">
      <c r="A325" s="260" t="e">
        <f>SUMIFS('APP-1'!#REF!,'APP-1'!#REF!,ANALITICO!$F325)</f>
        <v>#REF!</v>
      </c>
      <c r="B325" s="260" t="str">
        <f t="shared" si="16"/>
        <v>3000</v>
      </c>
      <c r="C325" s="264" t="str">
        <f t="shared" si="17"/>
        <v>1</v>
      </c>
      <c r="D325" s="264" t="str">
        <f t="shared" si="18"/>
        <v>1</v>
      </c>
      <c r="E325" s="260" t="s">
        <v>526</v>
      </c>
      <c r="F325" s="260">
        <v>185201</v>
      </c>
      <c r="G325" s="260" t="s">
        <v>527</v>
      </c>
      <c r="H325" s="260">
        <v>39211100</v>
      </c>
      <c r="J325" s="261">
        <v>2730000</v>
      </c>
      <c r="K325" s="261">
        <v>2730000</v>
      </c>
      <c r="L325" s="261">
        <v>827025</v>
      </c>
      <c r="M325" s="261">
        <v>827025</v>
      </c>
      <c r="O325" s="260" t="s">
        <v>579</v>
      </c>
      <c r="P325" s="260">
        <v>185201</v>
      </c>
    </row>
    <row r="326" spans="1:16">
      <c r="A326" s="260" t="e">
        <f>SUMIFS('APP-1'!#REF!,'APP-1'!#REF!,ANALITICO!$F326)</f>
        <v>#REF!</v>
      </c>
      <c r="B326" s="260" t="str">
        <f t="shared" si="16"/>
        <v>3000</v>
      </c>
      <c r="C326" s="264" t="str">
        <f t="shared" si="17"/>
        <v>1</v>
      </c>
      <c r="D326" s="264" t="str">
        <f t="shared" si="18"/>
        <v>2</v>
      </c>
      <c r="E326" s="260" t="s">
        <v>526</v>
      </c>
      <c r="F326" s="260">
        <v>185201</v>
      </c>
      <c r="G326" s="260" t="s">
        <v>527</v>
      </c>
      <c r="H326" s="260">
        <v>39691225</v>
      </c>
      <c r="J326" s="261">
        <v>50000</v>
      </c>
      <c r="K326" s="261">
        <v>50000</v>
      </c>
      <c r="L326" s="261">
        <v>0</v>
      </c>
      <c r="M326" s="261">
        <v>0</v>
      </c>
      <c r="O326" s="260" t="s">
        <v>579</v>
      </c>
      <c r="P326" s="260">
        <v>185201</v>
      </c>
    </row>
    <row r="327" spans="1:16">
      <c r="A327" s="260" t="e">
        <f>SUMIFS('APP-1'!#REF!,'APP-1'!#REF!,ANALITICO!$F327)</f>
        <v>#REF!</v>
      </c>
      <c r="B327" s="282" t="str">
        <f t="shared" si="16"/>
        <v>3000</v>
      </c>
      <c r="C327" s="264" t="str">
        <f t="shared" si="17"/>
        <v>1</v>
      </c>
      <c r="D327" s="264" t="str">
        <f t="shared" si="18"/>
        <v>2</v>
      </c>
      <c r="E327" s="260" t="s">
        <v>526</v>
      </c>
      <c r="F327" s="260">
        <v>185201</v>
      </c>
      <c r="G327" s="260" t="s">
        <v>527</v>
      </c>
      <c r="H327" s="260">
        <v>39811200</v>
      </c>
      <c r="J327" s="261">
        <v>1181021</v>
      </c>
      <c r="K327" s="261">
        <v>1181021</v>
      </c>
      <c r="L327" s="261">
        <v>168256</v>
      </c>
      <c r="M327" s="261">
        <v>168256</v>
      </c>
      <c r="O327" s="260" t="s">
        <v>579</v>
      </c>
      <c r="P327" s="260">
        <v>185201</v>
      </c>
    </row>
    <row r="328" spans="1:16">
      <c r="A328" s="260" t="e">
        <f>SUMIFS('APP-1'!#REF!,'APP-1'!#REF!,ANALITICO!$F328)</f>
        <v>#REF!</v>
      </c>
      <c r="B328" s="282" t="str">
        <f t="shared" si="16"/>
        <v>3000</v>
      </c>
      <c r="C328" s="264" t="str">
        <f t="shared" si="17"/>
        <v>1</v>
      </c>
      <c r="D328" s="264" t="str">
        <f t="shared" si="18"/>
        <v>2</v>
      </c>
      <c r="E328" s="260" t="s">
        <v>526</v>
      </c>
      <c r="F328" s="260">
        <v>185201</v>
      </c>
      <c r="G328" s="260" t="s">
        <v>527</v>
      </c>
      <c r="H328" s="260">
        <v>39811208</v>
      </c>
      <c r="J328" s="261">
        <v>1569930</v>
      </c>
      <c r="K328" s="261">
        <v>1569930</v>
      </c>
      <c r="L328" s="261">
        <v>100165</v>
      </c>
      <c r="M328" s="261">
        <v>100165</v>
      </c>
      <c r="O328" s="260" t="s">
        <v>579</v>
      </c>
      <c r="P328" s="260">
        <v>185201</v>
      </c>
    </row>
    <row r="329" spans="1:16">
      <c r="A329" s="260" t="e">
        <f>SUMIFS('APP-1'!#REF!,'APP-1'!#REF!,ANALITICO!$F329)</f>
        <v>#REF!</v>
      </c>
      <c r="B329" s="282" t="str">
        <f t="shared" si="16"/>
        <v>3000</v>
      </c>
      <c r="C329" s="264" t="str">
        <f t="shared" si="17"/>
        <v>1</v>
      </c>
      <c r="D329" s="264" t="str">
        <f t="shared" si="18"/>
        <v>1</v>
      </c>
      <c r="E329" s="260" t="s">
        <v>526</v>
      </c>
      <c r="F329" s="260">
        <v>185201</v>
      </c>
      <c r="G329" s="260" t="s">
        <v>527</v>
      </c>
      <c r="H329" s="260">
        <v>39821100</v>
      </c>
      <c r="J329" s="261">
        <v>3121403</v>
      </c>
      <c r="K329" s="261">
        <v>3121403</v>
      </c>
      <c r="L329" s="261">
        <v>626461</v>
      </c>
      <c r="M329" s="261">
        <v>626461</v>
      </c>
      <c r="O329" s="260" t="s">
        <v>579</v>
      </c>
      <c r="P329" s="260">
        <v>185201</v>
      </c>
    </row>
    <row r="330" spans="1:16">
      <c r="A330" s="260" t="e">
        <f>SUMIFS('APP-1'!#REF!,'APP-1'!#REF!,ANALITICO!$F330)</f>
        <v>#REF!</v>
      </c>
      <c r="B330" s="282" t="str">
        <f t="shared" si="16"/>
        <v>3000</v>
      </c>
      <c r="C330" s="264" t="str">
        <f t="shared" si="17"/>
        <v>1</v>
      </c>
      <c r="D330" s="264" t="str">
        <f t="shared" si="18"/>
        <v>1</v>
      </c>
      <c r="E330" s="260" t="s">
        <v>526</v>
      </c>
      <c r="F330" s="260">
        <v>185201</v>
      </c>
      <c r="G330" s="260" t="s">
        <v>527</v>
      </c>
      <c r="H330" s="260">
        <v>39821108</v>
      </c>
      <c r="J330" s="261">
        <v>37038</v>
      </c>
      <c r="K330" s="261">
        <v>37038</v>
      </c>
      <c r="L330" s="261">
        <v>254.65</v>
      </c>
      <c r="M330" s="261">
        <v>254.65</v>
      </c>
      <c r="O330" s="260" t="s">
        <v>579</v>
      </c>
      <c r="P330" s="260">
        <v>185201</v>
      </c>
    </row>
    <row r="331" spans="1:16">
      <c r="A331" s="260" t="e">
        <f>SUMIFS('APP-1'!#REF!,'APP-1'!#REF!,ANALITICO!$F331)</f>
        <v>#REF!</v>
      </c>
      <c r="B331" s="260" t="str">
        <f t="shared" si="16"/>
        <v>5000</v>
      </c>
      <c r="C331" s="264" t="str">
        <f t="shared" si="17"/>
        <v>2</v>
      </c>
      <c r="D331" s="264" t="str">
        <f t="shared" si="18"/>
        <v>1</v>
      </c>
      <c r="E331" s="260" t="s">
        <v>526</v>
      </c>
      <c r="F331" s="260">
        <v>185201</v>
      </c>
      <c r="G331" s="260" t="s">
        <v>527</v>
      </c>
      <c r="H331" s="260">
        <v>51512100</v>
      </c>
      <c r="I331" s="260" t="s">
        <v>537</v>
      </c>
      <c r="J331" s="261">
        <v>375000</v>
      </c>
      <c r="K331" s="261">
        <v>0</v>
      </c>
      <c r="L331" s="261">
        <v>0</v>
      </c>
      <c r="M331" s="261">
        <v>0</v>
      </c>
      <c r="O331" s="260" t="s">
        <v>579</v>
      </c>
      <c r="P331" s="260">
        <v>185201</v>
      </c>
    </row>
    <row r="332" spans="1:16">
      <c r="A332" s="260" t="e">
        <f>SUMIFS('APP-1'!#REF!,'APP-1'!#REF!,ANALITICO!$F332)</f>
        <v>#REF!</v>
      </c>
      <c r="B332" s="260" t="str">
        <f t="shared" si="16"/>
        <v>5000</v>
      </c>
      <c r="C332" s="264" t="str">
        <f t="shared" si="17"/>
        <v>2</v>
      </c>
      <c r="D332" s="264" t="str">
        <f t="shared" si="18"/>
        <v>1</v>
      </c>
      <c r="E332" s="260" t="s">
        <v>526</v>
      </c>
      <c r="F332" s="260">
        <v>185201</v>
      </c>
      <c r="G332" s="260" t="s">
        <v>527</v>
      </c>
      <c r="H332" s="260">
        <v>56512100</v>
      </c>
      <c r="I332" s="260" t="s">
        <v>538</v>
      </c>
      <c r="J332" s="261">
        <v>5250</v>
      </c>
      <c r="K332" s="261">
        <v>5250</v>
      </c>
      <c r="L332" s="261">
        <v>0</v>
      </c>
      <c r="M332" s="261">
        <v>0</v>
      </c>
      <c r="O332" s="260" t="s">
        <v>579</v>
      </c>
      <c r="P332" s="260">
        <v>185201</v>
      </c>
    </row>
    <row r="333" spans="1:16">
      <c r="A333" s="260" t="e">
        <f>SUMIFS('APP-1'!#REF!,'APP-1'!#REF!,ANALITICO!$F333)</f>
        <v>#REF!</v>
      </c>
      <c r="B333" s="260" t="str">
        <f t="shared" si="16"/>
        <v>3000</v>
      </c>
      <c r="C333" s="264" t="str">
        <f t="shared" si="17"/>
        <v>1</v>
      </c>
      <c r="D333" s="264" t="str">
        <f t="shared" si="18"/>
        <v>2</v>
      </c>
      <c r="E333" s="260" t="s">
        <v>526</v>
      </c>
      <c r="F333" s="260">
        <v>185201</v>
      </c>
      <c r="G333" s="260" t="s">
        <v>531</v>
      </c>
      <c r="H333" s="260">
        <v>31311200</v>
      </c>
      <c r="J333" s="261">
        <v>18928886</v>
      </c>
      <c r="K333" s="261">
        <v>18928886</v>
      </c>
      <c r="L333" s="261">
        <v>5865961</v>
      </c>
      <c r="M333" s="261">
        <v>5865961</v>
      </c>
      <c r="O333" s="260" t="s">
        <v>579</v>
      </c>
      <c r="P333" s="260">
        <v>185201</v>
      </c>
    </row>
    <row r="334" spans="1:16">
      <c r="A334" s="260" t="e">
        <f>SUMIFS('APP-1'!#REF!,'APP-1'!#REF!,ANALITICO!$F334)</f>
        <v>#REF!</v>
      </c>
      <c r="B334" s="282" t="str">
        <f t="shared" si="16"/>
        <v>1000</v>
      </c>
      <c r="C334" s="264" t="str">
        <f t="shared" si="17"/>
        <v>1</v>
      </c>
      <c r="D334" s="264" t="str">
        <f t="shared" si="18"/>
        <v>1</v>
      </c>
      <c r="E334" s="260" t="s">
        <v>526</v>
      </c>
      <c r="F334" s="260">
        <v>185209</v>
      </c>
      <c r="G334" s="260" t="s">
        <v>527</v>
      </c>
      <c r="H334" s="260">
        <v>11321100</v>
      </c>
      <c r="J334" s="261">
        <v>1403928</v>
      </c>
      <c r="K334" s="261">
        <v>1403928</v>
      </c>
      <c r="L334" s="261">
        <v>357770</v>
      </c>
      <c r="M334" s="261">
        <v>357770</v>
      </c>
      <c r="O334" s="260" t="s">
        <v>579</v>
      </c>
      <c r="P334" s="260">
        <v>185209</v>
      </c>
    </row>
    <row r="335" spans="1:16">
      <c r="A335" s="260" t="e">
        <f>SUMIFS('APP-1'!#REF!,'APP-1'!#REF!,ANALITICO!$F335)</f>
        <v>#REF!</v>
      </c>
      <c r="B335" s="260" t="str">
        <f t="shared" si="16"/>
        <v>2000</v>
      </c>
      <c r="C335" s="264" t="str">
        <f t="shared" si="17"/>
        <v>1</v>
      </c>
      <c r="D335" s="264" t="str">
        <f t="shared" si="18"/>
        <v>1</v>
      </c>
      <c r="E335" s="260" t="s">
        <v>526</v>
      </c>
      <c r="F335" s="260">
        <v>185209</v>
      </c>
      <c r="G335" s="260" t="s">
        <v>527</v>
      </c>
      <c r="H335" s="260">
        <v>27111100</v>
      </c>
      <c r="J335" s="261">
        <v>138954</v>
      </c>
      <c r="K335" s="261">
        <v>138954</v>
      </c>
      <c r="L335" s="261">
        <v>0</v>
      </c>
      <c r="M335" s="261">
        <v>0</v>
      </c>
      <c r="O335" s="260" t="s">
        <v>579</v>
      </c>
      <c r="P335" s="260">
        <v>185209</v>
      </c>
    </row>
    <row r="336" spans="1:16">
      <c r="A336" s="260" t="e">
        <f>SUMIFS('APP-1'!#REF!,'APP-1'!#REF!,ANALITICO!$F336)</f>
        <v>#REF!</v>
      </c>
      <c r="B336" s="260" t="str">
        <f t="shared" si="16"/>
        <v>2000</v>
      </c>
      <c r="C336" s="264" t="str">
        <f t="shared" si="17"/>
        <v>1</v>
      </c>
      <c r="D336" s="264" t="str">
        <f t="shared" si="18"/>
        <v>1</v>
      </c>
      <c r="E336" s="260" t="s">
        <v>526</v>
      </c>
      <c r="F336" s="260">
        <v>211203</v>
      </c>
      <c r="G336" s="260" t="s">
        <v>539</v>
      </c>
      <c r="H336" s="260">
        <v>22111170</v>
      </c>
      <c r="J336" s="261">
        <v>100000</v>
      </c>
      <c r="K336" s="261">
        <v>100000</v>
      </c>
      <c r="L336" s="261">
        <v>100000</v>
      </c>
      <c r="M336" s="261">
        <v>0</v>
      </c>
      <c r="O336" s="260" t="s">
        <v>579</v>
      </c>
      <c r="P336" s="260">
        <v>211203</v>
      </c>
    </row>
    <row r="337" spans="1:16">
      <c r="A337" s="260" t="e">
        <f>SUMIFS('APP-1'!#REF!,'APP-1'!#REF!,ANALITICO!$F337)</f>
        <v>#REF!</v>
      </c>
      <c r="B337" s="260" t="str">
        <f t="shared" si="16"/>
        <v>2000</v>
      </c>
      <c r="C337" s="264" t="str">
        <f t="shared" si="17"/>
        <v>2</v>
      </c>
      <c r="D337" s="264" t="str">
        <f t="shared" si="18"/>
        <v>1</v>
      </c>
      <c r="E337" s="260" t="s">
        <v>526</v>
      </c>
      <c r="F337" s="260">
        <v>211203</v>
      </c>
      <c r="G337" s="260" t="s">
        <v>539</v>
      </c>
      <c r="H337" s="260">
        <v>23912170</v>
      </c>
      <c r="J337" s="261">
        <v>9192040</v>
      </c>
      <c r="K337" s="261">
        <v>9192040</v>
      </c>
      <c r="L337" s="261">
        <v>9192040</v>
      </c>
      <c r="M337" s="261">
        <v>0</v>
      </c>
      <c r="O337" s="260" t="s">
        <v>579</v>
      </c>
      <c r="P337" s="260">
        <v>211203</v>
      </c>
    </row>
    <row r="338" spans="1:16">
      <c r="A338" s="260" t="e">
        <f>SUMIFS('APP-1'!#REF!,'APP-1'!#REF!,ANALITICO!$F338)</f>
        <v>#REF!</v>
      </c>
      <c r="B338" s="260" t="str">
        <f t="shared" si="16"/>
        <v>2000</v>
      </c>
      <c r="C338" s="264" t="str">
        <f t="shared" si="17"/>
        <v>1</v>
      </c>
      <c r="D338" s="264" t="str">
        <f t="shared" si="18"/>
        <v>1</v>
      </c>
      <c r="E338" s="260" t="s">
        <v>526</v>
      </c>
      <c r="F338" s="260">
        <v>211203</v>
      </c>
      <c r="G338" s="260" t="s">
        <v>539</v>
      </c>
      <c r="H338" s="260">
        <v>24411170</v>
      </c>
      <c r="J338" s="261">
        <v>189000</v>
      </c>
      <c r="K338" s="261">
        <v>189000</v>
      </c>
      <c r="L338" s="261">
        <v>189000</v>
      </c>
      <c r="M338" s="261">
        <v>0</v>
      </c>
      <c r="O338" s="260" t="s">
        <v>579</v>
      </c>
      <c r="P338" s="260">
        <v>211203</v>
      </c>
    </row>
    <row r="339" spans="1:16">
      <c r="A339" s="260" t="e">
        <f>SUMIFS('APP-1'!#REF!,'APP-1'!#REF!,ANALITICO!$F339)</f>
        <v>#REF!</v>
      </c>
      <c r="B339" s="260" t="str">
        <f t="shared" si="16"/>
        <v>2000</v>
      </c>
      <c r="C339" s="264" t="str">
        <f t="shared" si="17"/>
        <v>1</v>
      </c>
      <c r="D339" s="264" t="str">
        <f t="shared" si="18"/>
        <v>1</v>
      </c>
      <c r="E339" s="260" t="s">
        <v>526</v>
      </c>
      <c r="F339" s="260">
        <v>211203</v>
      </c>
      <c r="G339" s="260" t="s">
        <v>539</v>
      </c>
      <c r="H339" s="260">
        <v>24711170</v>
      </c>
      <c r="J339" s="261">
        <v>67750</v>
      </c>
      <c r="K339" s="261">
        <v>67750</v>
      </c>
      <c r="L339" s="261">
        <v>67750</v>
      </c>
      <c r="M339" s="261">
        <v>0</v>
      </c>
      <c r="O339" s="260" t="s">
        <v>579</v>
      </c>
      <c r="P339" s="260">
        <v>211203</v>
      </c>
    </row>
    <row r="340" spans="1:16">
      <c r="A340" s="260" t="e">
        <f>SUMIFS('APP-1'!#REF!,'APP-1'!#REF!,ANALITICO!$F340)</f>
        <v>#REF!</v>
      </c>
      <c r="B340" s="260" t="str">
        <f t="shared" si="16"/>
        <v>2000</v>
      </c>
      <c r="C340" s="264" t="str">
        <f t="shared" si="17"/>
        <v>1</v>
      </c>
      <c r="D340" s="264" t="str">
        <f t="shared" si="18"/>
        <v>1</v>
      </c>
      <c r="E340" s="260" t="s">
        <v>526</v>
      </c>
      <c r="F340" s="260">
        <v>211203</v>
      </c>
      <c r="G340" s="260" t="s">
        <v>539</v>
      </c>
      <c r="H340" s="260">
        <v>24911170</v>
      </c>
      <c r="J340" s="261">
        <v>99200</v>
      </c>
      <c r="K340" s="261">
        <v>99200</v>
      </c>
      <c r="L340" s="261">
        <v>99200</v>
      </c>
      <c r="M340" s="261">
        <v>0</v>
      </c>
      <c r="O340" s="260" t="s">
        <v>579</v>
      </c>
      <c r="P340" s="260">
        <v>211203</v>
      </c>
    </row>
    <row r="341" spans="1:16">
      <c r="A341" s="260" t="e">
        <f>SUMIFS('APP-1'!#REF!,'APP-1'!#REF!,ANALITICO!$F341)</f>
        <v>#REF!</v>
      </c>
      <c r="B341" s="260" t="str">
        <f t="shared" si="16"/>
        <v>2000</v>
      </c>
      <c r="C341" s="264" t="str">
        <f t="shared" si="17"/>
        <v>1</v>
      </c>
      <c r="D341" s="264" t="str">
        <f t="shared" si="18"/>
        <v>1</v>
      </c>
      <c r="E341" s="260" t="s">
        <v>526</v>
      </c>
      <c r="F341" s="260">
        <v>211203</v>
      </c>
      <c r="G341" s="260" t="s">
        <v>539</v>
      </c>
      <c r="H341" s="260">
        <v>27111170</v>
      </c>
      <c r="J341" s="261">
        <v>100000</v>
      </c>
      <c r="K341" s="261">
        <v>100000</v>
      </c>
      <c r="L341" s="261">
        <v>100000</v>
      </c>
      <c r="M341" s="261">
        <v>0</v>
      </c>
      <c r="O341" s="260" t="s">
        <v>579</v>
      </c>
      <c r="P341" s="260">
        <v>211203</v>
      </c>
    </row>
    <row r="342" spans="1:16">
      <c r="A342" s="260" t="e">
        <f>SUMIFS('APP-1'!#REF!,'APP-1'!#REF!,ANALITICO!$F342)</f>
        <v>#REF!</v>
      </c>
      <c r="B342" s="260" t="str">
        <f t="shared" si="16"/>
        <v>2000</v>
      </c>
      <c r="C342" s="264" t="str">
        <f t="shared" si="17"/>
        <v>2</v>
      </c>
      <c r="D342" s="264" t="str">
        <f t="shared" si="18"/>
        <v>1</v>
      </c>
      <c r="E342" s="260" t="s">
        <v>526</v>
      </c>
      <c r="F342" s="260">
        <v>211203</v>
      </c>
      <c r="G342" s="260" t="s">
        <v>539</v>
      </c>
      <c r="H342" s="260">
        <v>29112170</v>
      </c>
      <c r="J342" s="261">
        <v>245930</v>
      </c>
      <c r="K342" s="261">
        <v>245930</v>
      </c>
      <c r="L342" s="261">
        <v>245930</v>
      </c>
      <c r="M342" s="261">
        <v>0</v>
      </c>
      <c r="O342" s="260" t="s">
        <v>579</v>
      </c>
      <c r="P342" s="260">
        <v>211203</v>
      </c>
    </row>
    <row r="343" spans="1:16">
      <c r="A343" s="260" t="e">
        <f>SUMIFS('APP-1'!#REF!,'APP-1'!#REF!,ANALITICO!$F343)</f>
        <v>#REF!</v>
      </c>
      <c r="B343" s="260" t="str">
        <f t="shared" si="16"/>
        <v>2000</v>
      </c>
      <c r="C343" s="264" t="str">
        <f t="shared" si="17"/>
        <v>2</v>
      </c>
      <c r="D343" s="264" t="str">
        <f t="shared" si="18"/>
        <v>1</v>
      </c>
      <c r="E343" s="260" t="s">
        <v>526</v>
      </c>
      <c r="F343" s="260">
        <v>211203</v>
      </c>
      <c r="G343" s="260" t="s">
        <v>539</v>
      </c>
      <c r="H343" s="260">
        <v>29612170</v>
      </c>
      <c r="J343" s="261">
        <v>734907</v>
      </c>
      <c r="K343" s="261">
        <v>734907</v>
      </c>
      <c r="L343" s="261">
        <v>734907</v>
      </c>
      <c r="M343" s="261">
        <v>0</v>
      </c>
      <c r="O343" s="260" t="s">
        <v>579</v>
      </c>
      <c r="P343" s="260">
        <v>211203</v>
      </c>
    </row>
    <row r="344" spans="1:16">
      <c r="A344" s="260" t="e">
        <f>SUMIFS('APP-1'!#REF!,'APP-1'!#REF!,ANALITICO!$F344)</f>
        <v>#REF!</v>
      </c>
      <c r="B344" s="260" t="str">
        <f t="shared" si="16"/>
        <v>2000</v>
      </c>
      <c r="C344" s="264" t="str">
        <f t="shared" si="17"/>
        <v>2</v>
      </c>
      <c r="D344" s="264" t="str">
        <f t="shared" si="18"/>
        <v>1</v>
      </c>
      <c r="E344" s="260" t="s">
        <v>526</v>
      </c>
      <c r="F344" s="260">
        <v>211203</v>
      </c>
      <c r="G344" s="260" t="s">
        <v>539</v>
      </c>
      <c r="H344" s="260">
        <v>29812170</v>
      </c>
      <c r="J344" s="261">
        <v>700000</v>
      </c>
      <c r="K344" s="261">
        <v>700000</v>
      </c>
      <c r="L344" s="261">
        <v>700000</v>
      </c>
      <c r="M344" s="261">
        <v>0</v>
      </c>
      <c r="O344" s="260" t="s">
        <v>579</v>
      </c>
      <c r="P344" s="260">
        <v>211203</v>
      </c>
    </row>
    <row r="345" spans="1:16">
      <c r="A345" s="260" t="e">
        <f>SUMIFS('APP-1'!#REF!,'APP-1'!#REF!,ANALITICO!$F345)</f>
        <v>#REF!</v>
      </c>
      <c r="B345" s="260" t="str">
        <f t="shared" si="16"/>
        <v>5000</v>
      </c>
      <c r="C345" s="264" t="str">
        <f t="shared" si="17"/>
        <v>2</v>
      </c>
      <c r="D345" s="264" t="str">
        <f t="shared" si="18"/>
        <v>1</v>
      </c>
      <c r="E345" s="260" t="s">
        <v>526</v>
      </c>
      <c r="F345" s="260">
        <v>211203</v>
      </c>
      <c r="G345" s="260" t="s">
        <v>539</v>
      </c>
      <c r="H345" s="260">
        <v>56212170</v>
      </c>
      <c r="I345" s="260" t="s">
        <v>540</v>
      </c>
      <c r="J345" s="261">
        <v>1052300</v>
      </c>
      <c r="K345" s="261">
        <v>1052300</v>
      </c>
      <c r="L345" s="261">
        <v>1052300</v>
      </c>
      <c r="M345" s="261">
        <v>0</v>
      </c>
      <c r="O345" s="260" t="s">
        <v>579</v>
      </c>
      <c r="P345" s="260">
        <v>211203</v>
      </c>
    </row>
    <row r="346" spans="1:16">
      <c r="A346" s="260" t="e">
        <f>SUMIFS('APP-1'!#REF!,'APP-1'!#REF!,ANALITICO!$F346)</f>
        <v>#REF!</v>
      </c>
      <c r="B346" s="282" t="str">
        <f t="shared" si="16"/>
        <v>1000</v>
      </c>
      <c r="C346" s="264" t="str">
        <f t="shared" si="17"/>
        <v>1</v>
      </c>
      <c r="D346" s="264" t="str">
        <f t="shared" si="18"/>
        <v>1</v>
      </c>
      <c r="E346" s="260" t="s">
        <v>526</v>
      </c>
      <c r="F346" s="260">
        <v>211203</v>
      </c>
      <c r="G346" s="260" t="s">
        <v>527</v>
      </c>
      <c r="H346" s="260">
        <v>11311100</v>
      </c>
      <c r="J346" s="261">
        <v>19414547</v>
      </c>
      <c r="K346" s="261">
        <v>19414547</v>
      </c>
      <c r="L346" s="261">
        <v>1951364.96</v>
      </c>
      <c r="M346" s="261">
        <v>1934302.96</v>
      </c>
      <c r="O346" s="260" t="s">
        <v>579</v>
      </c>
      <c r="P346" s="260">
        <v>211203</v>
      </c>
    </row>
    <row r="347" spans="1:16">
      <c r="A347" s="260" t="e">
        <f>SUMIFS('APP-1'!#REF!,'APP-1'!#REF!,ANALITICO!$F347)</f>
        <v>#REF!</v>
      </c>
      <c r="B347" s="282" t="str">
        <f t="shared" si="16"/>
        <v>1000</v>
      </c>
      <c r="C347" s="264" t="str">
        <f t="shared" si="17"/>
        <v>2</v>
      </c>
      <c r="D347" s="264" t="str">
        <f t="shared" si="18"/>
        <v>1</v>
      </c>
      <c r="E347" s="260" t="s">
        <v>526</v>
      </c>
      <c r="F347" s="260">
        <v>211203</v>
      </c>
      <c r="G347" s="260" t="s">
        <v>527</v>
      </c>
      <c r="H347" s="260">
        <v>11312100</v>
      </c>
      <c r="J347" s="261">
        <v>6437598</v>
      </c>
      <c r="K347" s="261">
        <v>6437598</v>
      </c>
      <c r="L347" s="261">
        <v>1698648</v>
      </c>
      <c r="M347" s="261">
        <v>1698648</v>
      </c>
      <c r="O347" s="260" t="s">
        <v>579</v>
      </c>
      <c r="P347" s="260">
        <v>211203</v>
      </c>
    </row>
    <row r="348" spans="1:16">
      <c r="A348" s="260" t="e">
        <f>SUMIFS('APP-1'!#REF!,'APP-1'!#REF!,ANALITICO!$F348)</f>
        <v>#REF!</v>
      </c>
      <c r="B348" s="282" t="str">
        <f t="shared" si="16"/>
        <v>1000</v>
      </c>
      <c r="C348" s="264" t="str">
        <f t="shared" si="17"/>
        <v>1</v>
      </c>
      <c r="D348" s="264" t="str">
        <f t="shared" si="18"/>
        <v>1</v>
      </c>
      <c r="E348" s="260" t="s">
        <v>526</v>
      </c>
      <c r="F348" s="260">
        <v>211203</v>
      </c>
      <c r="G348" s="260" t="s">
        <v>527</v>
      </c>
      <c r="H348" s="260">
        <v>11321100</v>
      </c>
      <c r="J348" s="261">
        <v>10069302</v>
      </c>
      <c r="K348" s="261">
        <v>10069302</v>
      </c>
      <c r="L348" s="261">
        <v>2566004</v>
      </c>
      <c r="M348" s="261">
        <v>2566004</v>
      </c>
      <c r="O348" s="260" t="s">
        <v>579</v>
      </c>
      <c r="P348" s="260">
        <v>211203</v>
      </c>
    </row>
    <row r="349" spans="1:16">
      <c r="A349" s="260" t="e">
        <f>SUMIFS('APP-1'!#REF!,'APP-1'!#REF!,ANALITICO!$F349)</f>
        <v>#REF!</v>
      </c>
      <c r="B349" s="282" t="str">
        <f t="shared" si="16"/>
        <v>1000</v>
      </c>
      <c r="C349" s="264" t="str">
        <f t="shared" si="17"/>
        <v>2</v>
      </c>
      <c r="D349" s="264" t="str">
        <f t="shared" si="18"/>
        <v>1</v>
      </c>
      <c r="E349" s="260" t="s">
        <v>526</v>
      </c>
      <c r="F349" s="260">
        <v>211203</v>
      </c>
      <c r="G349" s="260" t="s">
        <v>527</v>
      </c>
      <c r="H349" s="260">
        <v>11322100</v>
      </c>
      <c r="J349" s="261">
        <v>8747652</v>
      </c>
      <c r="K349" s="261">
        <v>8747652</v>
      </c>
      <c r="L349" s="261">
        <v>3385400.98</v>
      </c>
      <c r="M349" s="261">
        <v>3385400.98</v>
      </c>
      <c r="O349" s="260" t="s">
        <v>579</v>
      </c>
      <c r="P349" s="260">
        <v>211203</v>
      </c>
    </row>
    <row r="350" spans="1:16">
      <c r="A350" s="260" t="e">
        <f>SUMIFS('APP-1'!#REF!,'APP-1'!#REF!,ANALITICO!$F350)</f>
        <v>#REF!</v>
      </c>
      <c r="B350" s="282" t="str">
        <f t="shared" si="16"/>
        <v>1000</v>
      </c>
      <c r="C350" s="264" t="str">
        <f t="shared" si="17"/>
        <v>2</v>
      </c>
      <c r="D350" s="264" t="str">
        <f t="shared" si="18"/>
        <v>1</v>
      </c>
      <c r="E350" s="260" t="s">
        <v>526</v>
      </c>
      <c r="F350" s="260">
        <v>211203</v>
      </c>
      <c r="G350" s="260" t="s">
        <v>527</v>
      </c>
      <c r="H350" s="260">
        <v>12212108</v>
      </c>
      <c r="J350" s="261">
        <v>3654776</v>
      </c>
      <c r="K350" s="261">
        <v>3654776</v>
      </c>
      <c r="L350" s="261">
        <v>927794</v>
      </c>
      <c r="M350" s="261">
        <v>927794</v>
      </c>
      <c r="O350" s="260" t="s">
        <v>579</v>
      </c>
      <c r="P350" s="260">
        <v>211203</v>
      </c>
    </row>
    <row r="351" spans="1:16">
      <c r="A351" s="260" t="e">
        <f>SUMIFS('APP-1'!#REF!,'APP-1'!#REF!,ANALITICO!$F351)</f>
        <v>#REF!</v>
      </c>
      <c r="B351" s="282" t="str">
        <f t="shared" si="16"/>
        <v>1000</v>
      </c>
      <c r="C351" s="264" t="str">
        <f t="shared" si="17"/>
        <v>1</v>
      </c>
      <c r="D351" s="264" t="str">
        <f t="shared" si="18"/>
        <v>1</v>
      </c>
      <c r="E351" s="260" t="s">
        <v>526</v>
      </c>
      <c r="F351" s="260">
        <v>211203</v>
      </c>
      <c r="G351" s="260" t="s">
        <v>527</v>
      </c>
      <c r="H351" s="260">
        <v>13111100</v>
      </c>
      <c r="J351" s="261">
        <v>207162</v>
      </c>
      <c r="K351" s="261">
        <v>207162</v>
      </c>
      <c r="L351" s="261">
        <v>52590</v>
      </c>
      <c r="M351" s="261">
        <v>52590</v>
      </c>
      <c r="O351" s="260" t="s">
        <v>579</v>
      </c>
      <c r="P351" s="260">
        <v>211203</v>
      </c>
    </row>
    <row r="352" spans="1:16">
      <c r="A352" s="260" t="e">
        <f>SUMIFS('APP-1'!#REF!,'APP-1'!#REF!,ANALITICO!$F352)</f>
        <v>#REF!</v>
      </c>
      <c r="B352" s="282" t="str">
        <f t="shared" si="16"/>
        <v>1000</v>
      </c>
      <c r="C352" s="264" t="str">
        <f t="shared" si="17"/>
        <v>2</v>
      </c>
      <c r="D352" s="264" t="str">
        <f t="shared" si="18"/>
        <v>1</v>
      </c>
      <c r="E352" s="260" t="s">
        <v>526</v>
      </c>
      <c r="F352" s="260">
        <v>211203</v>
      </c>
      <c r="G352" s="260" t="s">
        <v>527</v>
      </c>
      <c r="H352" s="260">
        <v>13112100</v>
      </c>
      <c r="J352" s="261">
        <v>122920</v>
      </c>
      <c r="K352" s="261">
        <v>122920</v>
      </c>
      <c r="L352" s="261">
        <v>31203</v>
      </c>
      <c r="M352" s="261">
        <v>31203</v>
      </c>
      <c r="O352" s="260" t="s">
        <v>579</v>
      </c>
      <c r="P352" s="260">
        <v>211203</v>
      </c>
    </row>
    <row r="353" spans="1:16">
      <c r="A353" s="260" t="e">
        <f>SUMIFS('APP-1'!#REF!,'APP-1'!#REF!,ANALITICO!$F353)</f>
        <v>#REF!</v>
      </c>
      <c r="B353" s="282" t="str">
        <f t="shared" si="16"/>
        <v>1000</v>
      </c>
      <c r="C353" s="264" t="str">
        <f t="shared" si="17"/>
        <v>1</v>
      </c>
      <c r="D353" s="264" t="str">
        <f t="shared" si="18"/>
        <v>1</v>
      </c>
      <c r="E353" s="260" t="s">
        <v>526</v>
      </c>
      <c r="F353" s="260">
        <v>211203</v>
      </c>
      <c r="G353" s="260" t="s">
        <v>527</v>
      </c>
      <c r="H353" s="260">
        <v>13211100</v>
      </c>
      <c r="J353" s="261">
        <v>1101521</v>
      </c>
      <c r="K353" s="261">
        <v>1101521</v>
      </c>
      <c r="L353" s="261">
        <v>0</v>
      </c>
      <c r="M353" s="261">
        <v>0</v>
      </c>
      <c r="O353" s="260" t="s">
        <v>579</v>
      </c>
      <c r="P353" s="260">
        <v>211203</v>
      </c>
    </row>
    <row r="354" spans="1:16">
      <c r="A354" s="260" t="e">
        <f>SUMIFS('APP-1'!#REF!,'APP-1'!#REF!,ANALITICO!$F354)</f>
        <v>#REF!</v>
      </c>
      <c r="B354" s="282" t="str">
        <f t="shared" si="16"/>
        <v>1000</v>
      </c>
      <c r="C354" s="264" t="str">
        <f t="shared" si="17"/>
        <v>2</v>
      </c>
      <c r="D354" s="264" t="str">
        <f t="shared" si="18"/>
        <v>1</v>
      </c>
      <c r="E354" s="260" t="s">
        <v>526</v>
      </c>
      <c r="F354" s="260">
        <v>211203</v>
      </c>
      <c r="G354" s="260" t="s">
        <v>527</v>
      </c>
      <c r="H354" s="260">
        <v>13212100</v>
      </c>
      <c r="J354" s="261">
        <v>1072877</v>
      </c>
      <c r="K354" s="261">
        <v>1072877</v>
      </c>
      <c r="L354" s="261">
        <v>0</v>
      </c>
      <c r="M354" s="261">
        <v>0</v>
      </c>
      <c r="O354" s="260" t="s">
        <v>579</v>
      </c>
      <c r="P354" s="260">
        <v>211203</v>
      </c>
    </row>
    <row r="355" spans="1:16">
      <c r="A355" s="260" t="e">
        <f>SUMIFS('APP-1'!#REF!,'APP-1'!#REF!,ANALITICO!$F355)</f>
        <v>#REF!</v>
      </c>
      <c r="B355" s="282" t="str">
        <f t="shared" si="16"/>
        <v>1000</v>
      </c>
      <c r="C355" s="264" t="str">
        <f t="shared" si="17"/>
        <v>1</v>
      </c>
      <c r="D355" s="264" t="str">
        <f t="shared" si="18"/>
        <v>1</v>
      </c>
      <c r="E355" s="260" t="s">
        <v>526</v>
      </c>
      <c r="F355" s="260">
        <v>211203</v>
      </c>
      <c r="G355" s="260" t="s">
        <v>527</v>
      </c>
      <c r="H355" s="260">
        <v>13221100</v>
      </c>
      <c r="J355" s="261">
        <v>56804</v>
      </c>
      <c r="K355" s="261">
        <v>56804</v>
      </c>
      <c r="L355" s="261">
        <v>17120</v>
      </c>
      <c r="M355" s="261">
        <v>17120</v>
      </c>
      <c r="O355" s="260" t="s">
        <v>579</v>
      </c>
      <c r="P355" s="260">
        <v>211203</v>
      </c>
    </row>
    <row r="356" spans="1:16">
      <c r="A356" s="260" t="e">
        <f>SUMIFS('APP-1'!#REF!,'APP-1'!#REF!,ANALITICO!$F356)</f>
        <v>#REF!</v>
      </c>
      <c r="B356" s="282" t="str">
        <f t="shared" si="16"/>
        <v>1000</v>
      </c>
      <c r="C356" s="264" t="str">
        <f t="shared" si="17"/>
        <v>2</v>
      </c>
      <c r="D356" s="264" t="str">
        <f t="shared" si="18"/>
        <v>1</v>
      </c>
      <c r="E356" s="260" t="s">
        <v>526</v>
      </c>
      <c r="F356" s="260">
        <v>211203</v>
      </c>
      <c r="G356" s="260" t="s">
        <v>527</v>
      </c>
      <c r="H356" s="260">
        <v>13222100</v>
      </c>
      <c r="J356" s="261">
        <v>86296</v>
      </c>
      <c r="K356" s="261">
        <v>86296</v>
      </c>
      <c r="L356" s="261">
        <v>25317.74</v>
      </c>
      <c r="M356" s="261">
        <v>25317.74</v>
      </c>
      <c r="O356" s="260" t="s">
        <v>579</v>
      </c>
      <c r="P356" s="260">
        <v>211203</v>
      </c>
    </row>
    <row r="357" spans="1:16">
      <c r="A357" s="260" t="e">
        <f>SUMIFS('APP-1'!#REF!,'APP-1'!#REF!,ANALITICO!$F357)</f>
        <v>#REF!</v>
      </c>
      <c r="B357" s="282" t="str">
        <f t="shared" si="16"/>
        <v>1000</v>
      </c>
      <c r="C357" s="264" t="str">
        <f t="shared" si="17"/>
        <v>1</v>
      </c>
      <c r="D357" s="264" t="str">
        <f t="shared" si="18"/>
        <v>1</v>
      </c>
      <c r="E357" s="260" t="s">
        <v>526</v>
      </c>
      <c r="F357" s="260">
        <v>211203</v>
      </c>
      <c r="G357" s="260" t="s">
        <v>527</v>
      </c>
      <c r="H357" s="260">
        <v>13231100</v>
      </c>
      <c r="J357" s="261">
        <v>7416566</v>
      </c>
      <c r="K357" s="261">
        <v>7416566</v>
      </c>
      <c r="L357" s="261">
        <v>0</v>
      </c>
      <c r="M357" s="261">
        <v>0</v>
      </c>
      <c r="O357" s="260" t="s">
        <v>579</v>
      </c>
      <c r="P357" s="260">
        <v>211203</v>
      </c>
    </row>
    <row r="358" spans="1:16">
      <c r="A358" s="260" t="e">
        <f>SUMIFS('APP-1'!#REF!,'APP-1'!#REF!,ANALITICO!$F358)</f>
        <v>#REF!</v>
      </c>
      <c r="B358" s="282" t="str">
        <f t="shared" si="16"/>
        <v>1000</v>
      </c>
      <c r="C358" s="264" t="str">
        <f t="shared" si="17"/>
        <v>2</v>
      </c>
      <c r="D358" s="264" t="str">
        <f t="shared" si="18"/>
        <v>1</v>
      </c>
      <c r="E358" s="260" t="s">
        <v>526</v>
      </c>
      <c r="F358" s="260">
        <v>211203</v>
      </c>
      <c r="G358" s="260" t="s">
        <v>527</v>
      </c>
      <c r="H358" s="260">
        <v>13232100</v>
      </c>
      <c r="J358" s="261">
        <v>1244500</v>
      </c>
      <c r="K358" s="261">
        <v>1244500</v>
      </c>
      <c r="L358" s="261">
        <v>0</v>
      </c>
      <c r="M358" s="261">
        <v>0</v>
      </c>
      <c r="O358" s="260" t="s">
        <v>579</v>
      </c>
      <c r="P358" s="260">
        <v>211203</v>
      </c>
    </row>
    <row r="359" spans="1:16">
      <c r="A359" s="260" t="e">
        <f>SUMIFS('APP-1'!#REF!,'APP-1'!#REF!,ANALITICO!$F359)</f>
        <v>#REF!</v>
      </c>
      <c r="B359" s="282" t="str">
        <f t="shared" si="16"/>
        <v>1000</v>
      </c>
      <c r="C359" s="264" t="str">
        <f t="shared" si="17"/>
        <v>2</v>
      </c>
      <c r="D359" s="264" t="str">
        <f t="shared" si="18"/>
        <v>1</v>
      </c>
      <c r="E359" s="260" t="s">
        <v>526</v>
      </c>
      <c r="F359" s="260">
        <v>211203</v>
      </c>
      <c r="G359" s="260" t="s">
        <v>527</v>
      </c>
      <c r="H359" s="260">
        <v>13232108</v>
      </c>
      <c r="J359" s="261">
        <v>540750</v>
      </c>
      <c r="K359" s="261">
        <v>540750</v>
      </c>
      <c r="L359" s="261">
        <v>0</v>
      </c>
      <c r="M359" s="261">
        <v>0</v>
      </c>
      <c r="O359" s="260" t="s">
        <v>579</v>
      </c>
      <c r="P359" s="260">
        <v>211203</v>
      </c>
    </row>
    <row r="360" spans="1:16">
      <c r="A360" s="260" t="e">
        <f>SUMIFS('APP-1'!#REF!,'APP-1'!#REF!,ANALITICO!$F360)</f>
        <v>#REF!</v>
      </c>
      <c r="B360" s="282" t="str">
        <f t="shared" si="16"/>
        <v>1000</v>
      </c>
      <c r="C360" s="264" t="str">
        <f t="shared" si="17"/>
        <v>1</v>
      </c>
      <c r="D360" s="264" t="str">
        <f t="shared" si="18"/>
        <v>1</v>
      </c>
      <c r="E360" s="260" t="s">
        <v>526</v>
      </c>
      <c r="F360" s="260">
        <v>211203</v>
      </c>
      <c r="G360" s="260" t="s">
        <v>527</v>
      </c>
      <c r="H360" s="260">
        <v>13311100</v>
      </c>
      <c r="J360" s="261">
        <v>6056083</v>
      </c>
      <c r="K360" s="261">
        <v>6056083</v>
      </c>
      <c r="L360" s="261">
        <v>1919288</v>
      </c>
      <c r="M360" s="261">
        <v>1919288</v>
      </c>
      <c r="O360" s="260" t="s">
        <v>579</v>
      </c>
      <c r="P360" s="260">
        <v>211203</v>
      </c>
    </row>
    <row r="361" spans="1:16">
      <c r="A361" s="260" t="e">
        <f>SUMIFS('APP-1'!#REF!,'APP-1'!#REF!,ANALITICO!$F361)</f>
        <v>#REF!</v>
      </c>
      <c r="B361" s="282" t="str">
        <f t="shared" si="16"/>
        <v>1000</v>
      </c>
      <c r="C361" s="264" t="str">
        <f t="shared" si="17"/>
        <v>2</v>
      </c>
      <c r="D361" s="264" t="str">
        <f t="shared" si="18"/>
        <v>1</v>
      </c>
      <c r="E361" s="260" t="s">
        <v>526</v>
      </c>
      <c r="F361" s="260">
        <v>211203</v>
      </c>
      <c r="G361" s="260" t="s">
        <v>527</v>
      </c>
      <c r="H361" s="260">
        <v>13312100</v>
      </c>
      <c r="J361" s="261">
        <v>11389759</v>
      </c>
      <c r="K361" s="261">
        <v>11389759</v>
      </c>
      <c r="L361" s="261">
        <v>3332111</v>
      </c>
      <c r="M361" s="261">
        <v>3266325.26</v>
      </c>
      <c r="O361" s="260" t="s">
        <v>579</v>
      </c>
      <c r="P361" s="260">
        <v>211203</v>
      </c>
    </row>
    <row r="362" spans="1:16">
      <c r="A362" s="260" t="e">
        <f>SUMIFS('APP-1'!#REF!,'APP-1'!#REF!,ANALITICO!$F362)</f>
        <v>#REF!</v>
      </c>
      <c r="B362" s="282" t="str">
        <f t="shared" si="16"/>
        <v>1000</v>
      </c>
      <c r="C362" s="264" t="str">
        <f t="shared" si="17"/>
        <v>1</v>
      </c>
      <c r="D362" s="264" t="str">
        <f t="shared" si="18"/>
        <v>1</v>
      </c>
      <c r="E362" s="260" t="s">
        <v>526</v>
      </c>
      <c r="F362" s="260">
        <v>211203</v>
      </c>
      <c r="G362" s="260" t="s">
        <v>527</v>
      </c>
      <c r="H362" s="260">
        <v>13321100</v>
      </c>
      <c r="J362" s="261">
        <v>601421</v>
      </c>
      <c r="K362" s="261">
        <v>601421</v>
      </c>
      <c r="L362" s="261">
        <v>183475</v>
      </c>
      <c r="M362" s="261">
        <v>183475</v>
      </c>
      <c r="O362" s="260" t="s">
        <v>579</v>
      </c>
      <c r="P362" s="260">
        <v>211203</v>
      </c>
    </row>
    <row r="363" spans="1:16">
      <c r="A363" s="260" t="e">
        <f>SUMIFS('APP-1'!#REF!,'APP-1'!#REF!,ANALITICO!$F363)</f>
        <v>#REF!</v>
      </c>
      <c r="B363" s="282" t="str">
        <f t="shared" si="16"/>
        <v>1000</v>
      </c>
      <c r="C363" s="264" t="str">
        <f t="shared" si="17"/>
        <v>2</v>
      </c>
      <c r="D363" s="264" t="str">
        <f t="shared" si="18"/>
        <v>1</v>
      </c>
      <c r="E363" s="260" t="s">
        <v>526</v>
      </c>
      <c r="F363" s="260">
        <v>211203</v>
      </c>
      <c r="G363" s="260" t="s">
        <v>527</v>
      </c>
      <c r="H363" s="260">
        <v>13322100</v>
      </c>
      <c r="J363" s="261">
        <v>1451241</v>
      </c>
      <c r="K363" s="261">
        <v>1451241</v>
      </c>
      <c r="L363" s="261">
        <v>442725</v>
      </c>
      <c r="M363" s="261">
        <v>442725</v>
      </c>
      <c r="O363" s="260" t="s">
        <v>579</v>
      </c>
      <c r="P363" s="260">
        <v>211203</v>
      </c>
    </row>
    <row r="364" spans="1:16">
      <c r="A364" s="260" t="e">
        <f>SUMIFS('APP-1'!#REF!,'APP-1'!#REF!,ANALITICO!$F364)</f>
        <v>#REF!</v>
      </c>
      <c r="B364" s="282" t="str">
        <f t="shared" si="16"/>
        <v>1000</v>
      </c>
      <c r="C364" s="264" t="str">
        <f t="shared" si="17"/>
        <v>1</v>
      </c>
      <c r="D364" s="264" t="str">
        <f t="shared" si="18"/>
        <v>1</v>
      </c>
      <c r="E364" s="260" t="s">
        <v>526</v>
      </c>
      <c r="F364" s="260">
        <v>211203</v>
      </c>
      <c r="G364" s="260" t="s">
        <v>527</v>
      </c>
      <c r="H364" s="260">
        <v>13431100</v>
      </c>
      <c r="J364" s="261">
        <v>3512029</v>
      </c>
      <c r="K364" s="261">
        <v>3512029</v>
      </c>
      <c r="L364" s="261">
        <v>906477</v>
      </c>
      <c r="M364" s="261">
        <v>906477</v>
      </c>
      <c r="O364" s="260" t="s">
        <v>579</v>
      </c>
      <c r="P364" s="260">
        <v>211203</v>
      </c>
    </row>
    <row r="365" spans="1:16">
      <c r="A365" s="260" t="e">
        <f>SUMIFS('APP-1'!#REF!,'APP-1'!#REF!,ANALITICO!$F365)</f>
        <v>#REF!</v>
      </c>
      <c r="B365" s="282" t="str">
        <f t="shared" si="16"/>
        <v>1000</v>
      </c>
      <c r="C365" s="264" t="str">
        <f t="shared" si="17"/>
        <v>2</v>
      </c>
      <c r="D365" s="264" t="str">
        <f t="shared" si="18"/>
        <v>1</v>
      </c>
      <c r="E365" s="260" t="s">
        <v>526</v>
      </c>
      <c r="F365" s="260">
        <v>211203</v>
      </c>
      <c r="G365" s="260" t="s">
        <v>527</v>
      </c>
      <c r="H365" s="260">
        <v>13432100</v>
      </c>
      <c r="J365" s="261">
        <v>4420991</v>
      </c>
      <c r="K365" s="261">
        <v>4420991</v>
      </c>
      <c r="L365" s="261">
        <v>1141086</v>
      </c>
      <c r="M365" s="261">
        <v>1141086</v>
      </c>
      <c r="O365" s="260" t="s">
        <v>579</v>
      </c>
      <c r="P365" s="260">
        <v>211203</v>
      </c>
    </row>
    <row r="366" spans="1:16">
      <c r="A366" s="260" t="e">
        <f>SUMIFS('APP-1'!#REF!,'APP-1'!#REF!,ANALITICO!$F366)</f>
        <v>#REF!</v>
      </c>
      <c r="B366" s="282" t="str">
        <f t="shared" si="16"/>
        <v>1000</v>
      </c>
      <c r="C366" s="264" t="str">
        <f t="shared" si="17"/>
        <v>1</v>
      </c>
      <c r="D366" s="264" t="str">
        <f t="shared" si="18"/>
        <v>2</v>
      </c>
      <c r="E366" s="260" t="s">
        <v>526</v>
      </c>
      <c r="F366" s="260">
        <v>211203</v>
      </c>
      <c r="G366" s="260" t="s">
        <v>527</v>
      </c>
      <c r="H366" s="260">
        <v>14111201</v>
      </c>
      <c r="J366" s="261">
        <v>1173893</v>
      </c>
      <c r="K366" s="261">
        <v>1173893</v>
      </c>
      <c r="L366" s="261">
        <v>233589.58</v>
      </c>
      <c r="M366" s="261">
        <v>233589.58</v>
      </c>
      <c r="O366" s="260" t="s">
        <v>579</v>
      </c>
      <c r="P366" s="260">
        <v>211203</v>
      </c>
    </row>
    <row r="367" spans="1:16">
      <c r="A367" s="260" t="e">
        <f>SUMIFS('APP-1'!#REF!,'APP-1'!#REF!,ANALITICO!$F367)</f>
        <v>#REF!</v>
      </c>
      <c r="B367" s="282" t="str">
        <f t="shared" si="16"/>
        <v>1000</v>
      </c>
      <c r="C367" s="264" t="str">
        <f t="shared" si="17"/>
        <v>1</v>
      </c>
      <c r="D367" s="264" t="str">
        <f t="shared" si="18"/>
        <v>2</v>
      </c>
      <c r="E367" s="260" t="s">
        <v>526</v>
      </c>
      <c r="F367" s="260">
        <v>211203</v>
      </c>
      <c r="G367" s="260" t="s">
        <v>527</v>
      </c>
      <c r="H367" s="260">
        <v>14111203</v>
      </c>
      <c r="J367" s="261">
        <v>475817</v>
      </c>
      <c r="K367" s="261">
        <v>475817</v>
      </c>
      <c r="L367" s="261">
        <v>96166.18</v>
      </c>
      <c r="M367" s="261">
        <v>96166.18</v>
      </c>
      <c r="O367" s="260" t="s">
        <v>579</v>
      </c>
      <c r="P367" s="260">
        <v>211203</v>
      </c>
    </row>
    <row r="368" spans="1:16">
      <c r="A368" s="260" t="e">
        <f>SUMIFS('APP-1'!#REF!,'APP-1'!#REF!,ANALITICO!$F368)</f>
        <v>#REF!</v>
      </c>
      <c r="B368" s="282" t="str">
        <f t="shared" si="16"/>
        <v>1000</v>
      </c>
      <c r="C368" s="264" t="str">
        <f t="shared" si="17"/>
        <v>1</v>
      </c>
      <c r="D368" s="264" t="str">
        <f t="shared" si="18"/>
        <v>2</v>
      </c>
      <c r="E368" s="260" t="s">
        <v>526</v>
      </c>
      <c r="F368" s="260">
        <v>211203</v>
      </c>
      <c r="G368" s="260" t="s">
        <v>527</v>
      </c>
      <c r="H368" s="260">
        <v>14111208</v>
      </c>
      <c r="J368" s="261">
        <v>1593981</v>
      </c>
      <c r="K368" s="261">
        <v>1593981</v>
      </c>
      <c r="L368" s="261">
        <v>310237.84000000003</v>
      </c>
      <c r="M368" s="261">
        <v>310237.84000000003</v>
      </c>
      <c r="O368" s="260" t="s">
        <v>579</v>
      </c>
      <c r="P368" s="260">
        <v>211203</v>
      </c>
    </row>
    <row r="369" spans="1:16">
      <c r="A369" s="260" t="e">
        <f>SUMIFS('APP-1'!#REF!,'APP-1'!#REF!,ANALITICO!$F369)</f>
        <v>#REF!</v>
      </c>
      <c r="B369" s="282" t="str">
        <f t="shared" si="16"/>
        <v>1000</v>
      </c>
      <c r="C369" s="264" t="str">
        <f t="shared" si="17"/>
        <v>2</v>
      </c>
      <c r="D369" s="264" t="str">
        <f t="shared" si="18"/>
        <v>2</v>
      </c>
      <c r="E369" s="260" t="s">
        <v>526</v>
      </c>
      <c r="F369" s="260">
        <v>211203</v>
      </c>
      <c r="G369" s="260" t="s">
        <v>527</v>
      </c>
      <c r="H369" s="260">
        <v>14112201</v>
      </c>
      <c r="J369" s="261">
        <v>2101163</v>
      </c>
      <c r="K369" s="261">
        <v>2101163</v>
      </c>
      <c r="L369" s="261">
        <v>418106.18</v>
      </c>
      <c r="M369" s="261">
        <v>418106.18</v>
      </c>
      <c r="O369" s="260" t="s">
        <v>579</v>
      </c>
      <c r="P369" s="260">
        <v>211203</v>
      </c>
    </row>
    <row r="370" spans="1:16">
      <c r="A370" s="260" t="e">
        <f>SUMIFS('APP-1'!#REF!,'APP-1'!#REF!,ANALITICO!$F370)</f>
        <v>#REF!</v>
      </c>
      <c r="B370" s="282" t="str">
        <f t="shared" si="16"/>
        <v>1000</v>
      </c>
      <c r="C370" s="264" t="str">
        <f t="shared" si="17"/>
        <v>2</v>
      </c>
      <c r="D370" s="264" t="str">
        <f t="shared" si="18"/>
        <v>2</v>
      </c>
      <c r="E370" s="260" t="s">
        <v>526</v>
      </c>
      <c r="F370" s="260">
        <v>211203</v>
      </c>
      <c r="G370" s="260" t="s">
        <v>527</v>
      </c>
      <c r="H370" s="260">
        <v>14112203</v>
      </c>
      <c r="J370" s="261">
        <v>1532920</v>
      </c>
      <c r="K370" s="261">
        <v>1532920</v>
      </c>
      <c r="L370" s="261">
        <v>309815.21999999997</v>
      </c>
      <c r="M370" s="261">
        <v>309815.21999999997</v>
      </c>
      <c r="O370" s="260" t="s">
        <v>579</v>
      </c>
      <c r="P370" s="260">
        <v>211203</v>
      </c>
    </row>
    <row r="371" spans="1:16">
      <c r="A371" s="260" t="e">
        <f>SUMIFS('APP-1'!#REF!,'APP-1'!#REF!,ANALITICO!$F371)</f>
        <v>#REF!</v>
      </c>
      <c r="B371" s="282" t="str">
        <f t="shared" si="16"/>
        <v>1000</v>
      </c>
      <c r="C371" s="264" t="str">
        <f t="shared" si="17"/>
        <v>2</v>
      </c>
      <c r="D371" s="264" t="str">
        <f t="shared" si="18"/>
        <v>2</v>
      </c>
      <c r="E371" s="260" t="s">
        <v>526</v>
      </c>
      <c r="F371" s="260">
        <v>211203</v>
      </c>
      <c r="G371" s="260" t="s">
        <v>527</v>
      </c>
      <c r="H371" s="260">
        <v>14112208</v>
      </c>
      <c r="J371" s="261">
        <v>185395</v>
      </c>
      <c r="K371" s="261">
        <v>185395</v>
      </c>
      <c r="L371" s="261">
        <v>36084.46</v>
      </c>
      <c r="M371" s="261">
        <v>36084.46</v>
      </c>
      <c r="O371" s="260" t="s">
        <v>579</v>
      </c>
      <c r="P371" s="260">
        <v>211203</v>
      </c>
    </row>
    <row r="372" spans="1:16">
      <c r="A372" s="260" t="e">
        <f>SUMIFS('APP-1'!#REF!,'APP-1'!#REF!,ANALITICO!$F372)</f>
        <v>#REF!</v>
      </c>
      <c r="B372" s="282" t="str">
        <f t="shared" si="16"/>
        <v>1000</v>
      </c>
      <c r="C372" s="264" t="str">
        <f t="shared" si="17"/>
        <v>1</v>
      </c>
      <c r="D372" s="264" t="str">
        <f t="shared" si="18"/>
        <v>2</v>
      </c>
      <c r="E372" s="260" t="s">
        <v>526</v>
      </c>
      <c r="F372" s="260">
        <v>211203</v>
      </c>
      <c r="G372" s="260" t="s">
        <v>527</v>
      </c>
      <c r="H372" s="260">
        <v>14211201</v>
      </c>
      <c r="J372" s="261">
        <v>542501</v>
      </c>
      <c r="K372" s="261">
        <v>542501</v>
      </c>
      <c r="L372" s="261">
        <v>96213.93</v>
      </c>
      <c r="M372" s="261">
        <v>96213.93</v>
      </c>
      <c r="O372" s="260" t="s">
        <v>579</v>
      </c>
      <c r="P372" s="260">
        <v>211203</v>
      </c>
    </row>
    <row r="373" spans="1:16">
      <c r="A373" s="260" t="e">
        <f>SUMIFS('APP-1'!#REF!,'APP-1'!#REF!,ANALITICO!$F373)</f>
        <v>#REF!</v>
      </c>
      <c r="B373" s="282" t="str">
        <f t="shared" si="16"/>
        <v>1000</v>
      </c>
      <c r="C373" s="264" t="str">
        <f t="shared" si="17"/>
        <v>1</v>
      </c>
      <c r="D373" s="264" t="str">
        <f t="shared" si="18"/>
        <v>2</v>
      </c>
      <c r="E373" s="260" t="s">
        <v>526</v>
      </c>
      <c r="F373" s="260">
        <v>211203</v>
      </c>
      <c r="G373" s="260" t="s">
        <v>527</v>
      </c>
      <c r="H373" s="260">
        <v>14211203</v>
      </c>
      <c r="J373" s="261">
        <v>528264</v>
      </c>
      <c r="K373" s="261">
        <v>528264</v>
      </c>
      <c r="L373" s="261">
        <v>100847.18</v>
      </c>
      <c r="M373" s="261">
        <v>100847.18</v>
      </c>
      <c r="O373" s="260" t="s">
        <v>579</v>
      </c>
      <c r="P373" s="260">
        <v>211203</v>
      </c>
    </row>
    <row r="374" spans="1:16">
      <c r="A374" s="260" t="e">
        <f>SUMIFS('APP-1'!#REF!,'APP-1'!#REF!,ANALITICO!$F374)</f>
        <v>#REF!</v>
      </c>
      <c r="B374" s="282" t="str">
        <f t="shared" si="16"/>
        <v>1000</v>
      </c>
      <c r="C374" s="264" t="str">
        <f t="shared" si="17"/>
        <v>2</v>
      </c>
      <c r="D374" s="264" t="str">
        <f t="shared" si="18"/>
        <v>2</v>
      </c>
      <c r="E374" s="260" t="s">
        <v>526</v>
      </c>
      <c r="F374" s="260">
        <v>211203</v>
      </c>
      <c r="G374" s="260" t="s">
        <v>527</v>
      </c>
      <c r="H374" s="260">
        <v>14212201</v>
      </c>
      <c r="J374" s="261">
        <v>959204</v>
      </c>
      <c r="K374" s="261">
        <v>959204</v>
      </c>
      <c r="L374" s="261">
        <v>170117.85</v>
      </c>
      <c r="M374" s="261">
        <v>170117.85</v>
      </c>
      <c r="O374" s="260" t="s">
        <v>579</v>
      </c>
      <c r="P374" s="260">
        <v>211203</v>
      </c>
    </row>
    <row r="375" spans="1:16">
      <c r="A375" s="260" t="e">
        <f>SUMIFS('APP-1'!#REF!,'APP-1'!#REF!,ANALITICO!$F375)</f>
        <v>#REF!</v>
      </c>
      <c r="B375" s="282" t="str">
        <f t="shared" si="16"/>
        <v>1000</v>
      </c>
      <c r="C375" s="264" t="str">
        <f t="shared" si="17"/>
        <v>2</v>
      </c>
      <c r="D375" s="264" t="str">
        <f t="shared" si="18"/>
        <v>2</v>
      </c>
      <c r="E375" s="260" t="s">
        <v>526</v>
      </c>
      <c r="F375" s="260">
        <v>211203</v>
      </c>
      <c r="G375" s="260" t="s">
        <v>527</v>
      </c>
      <c r="H375" s="260">
        <v>14212203</v>
      </c>
      <c r="J375" s="261">
        <v>1204280</v>
      </c>
      <c r="K375" s="261">
        <v>1204280</v>
      </c>
      <c r="L375" s="261">
        <v>229901.4</v>
      </c>
      <c r="M375" s="261">
        <v>229901.4</v>
      </c>
      <c r="O375" s="260" t="s">
        <v>579</v>
      </c>
      <c r="P375" s="260">
        <v>211203</v>
      </c>
    </row>
    <row r="376" spans="1:16">
      <c r="A376" s="260" t="e">
        <f>SUMIFS('APP-1'!#REF!,'APP-1'!#REF!,ANALITICO!$F376)</f>
        <v>#REF!</v>
      </c>
      <c r="B376" s="282" t="str">
        <f t="shared" si="16"/>
        <v>1000</v>
      </c>
      <c r="C376" s="264" t="str">
        <f t="shared" si="17"/>
        <v>1</v>
      </c>
      <c r="D376" s="264" t="str">
        <f t="shared" si="18"/>
        <v>2</v>
      </c>
      <c r="E376" s="260" t="s">
        <v>526</v>
      </c>
      <c r="F376" s="260">
        <v>211203</v>
      </c>
      <c r="G376" s="260" t="s">
        <v>527</v>
      </c>
      <c r="H376" s="260">
        <v>14311200</v>
      </c>
      <c r="J376" s="261">
        <v>858313</v>
      </c>
      <c r="K376" s="261">
        <v>858313</v>
      </c>
      <c r="L376" s="261">
        <v>146241</v>
      </c>
      <c r="M376" s="261">
        <v>146241</v>
      </c>
      <c r="O376" s="260" t="s">
        <v>579</v>
      </c>
      <c r="P376" s="260">
        <v>211203</v>
      </c>
    </row>
    <row r="377" spans="1:16">
      <c r="A377" s="260" t="e">
        <f>SUMIFS('APP-1'!#REF!,'APP-1'!#REF!,ANALITICO!$F377)</f>
        <v>#REF!</v>
      </c>
      <c r="B377" s="282" t="str">
        <f t="shared" si="16"/>
        <v>1000</v>
      </c>
      <c r="C377" s="264" t="str">
        <f t="shared" si="17"/>
        <v>2</v>
      </c>
      <c r="D377" s="264" t="str">
        <f t="shared" si="18"/>
        <v>2</v>
      </c>
      <c r="E377" s="260" t="s">
        <v>526</v>
      </c>
      <c r="F377" s="260">
        <v>211203</v>
      </c>
      <c r="G377" s="260" t="s">
        <v>527</v>
      </c>
      <c r="H377" s="260">
        <v>14312200</v>
      </c>
      <c r="J377" s="261">
        <v>1201876</v>
      </c>
      <c r="K377" s="261">
        <v>1201876</v>
      </c>
      <c r="L377" s="261">
        <v>204777</v>
      </c>
      <c r="M377" s="261">
        <v>204777</v>
      </c>
      <c r="O377" s="260" t="s">
        <v>579</v>
      </c>
      <c r="P377" s="260">
        <v>211203</v>
      </c>
    </row>
    <row r="378" spans="1:16">
      <c r="A378" s="260" t="e">
        <f>SUMIFS('APP-1'!#REF!,'APP-1'!#REF!,ANALITICO!$F378)</f>
        <v>#REF!</v>
      </c>
      <c r="B378" s="282" t="str">
        <f t="shared" si="16"/>
        <v>1000</v>
      </c>
      <c r="C378" s="264" t="str">
        <f t="shared" si="17"/>
        <v>1</v>
      </c>
      <c r="D378" s="264" t="str">
        <f t="shared" si="18"/>
        <v>2</v>
      </c>
      <c r="E378" s="260" t="s">
        <v>526</v>
      </c>
      <c r="F378" s="260">
        <v>211203</v>
      </c>
      <c r="G378" s="260" t="s">
        <v>527</v>
      </c>
      <c r="H378" s="260">
        <v>14411200</v>
      </c>
      <c r="J378" s="261">
        <v>987379</v>
      </c>
      <c r="K378" s="261">
        <v>987379</v>
      </c>
      <c r="L378" s="261">
        <v>162271.04999999999</v>
      </c>
      <c r="M378" s="261">
        <v>162271.04999999999</v>
      </c>
      <c r="O378" s="260" t="s">
        <v>579</v>
      </c>
      <c r="P378" s="260">
        <v>211203</v>
      </c>
    </row>
    <row r="379" spans="1:16">
      <c r="A379" s="260" t="e">
        <f>SUMIFS('APP-1'!#REF!,'APP-1'!#REF!,ANALITICO!$F379)</f>
        <v>#REF!</v>
      </c>
      <c r="B379" s="282" t="str">
        <f t="shared" si="16"/>
        <v>1000</v>
      </c>
      <c r="C379" s="264" t="str">
        <f t="shared" si="17"/>
        <v>2</v>
      </c>
      <c r="D379" s="264" t="str">
        <f t="shared" si="18"/>
        <v>2</v>
      </c>
      <c r="E379" s="260" t="s">
        <v>526</v>
      </c>
      <c r="F379" s="260">
        <v>211203</v>
      </c>
      <c r="G379" s="260" t="s">
        <v>527</v>
      </c>
      <c r="H379" s="260">
        <v>14412200</v>
      </c>
      <c r="J379" s="261">
        <v>1637331</v>
      </c>
      <c r="K379" s="261">
        <v>1637331</v>
      </c>
      <c r="L379" s="261">
        <v>269086.45</v>
      </c>
      <c r="M379" s="261">
        <v>269086.45</v>
      </c>
      <c r="O379" s="260" t="s">
        <v>579</v>
      </c>
      <c r="P379" s="260">
        <v>211203</v>
      </c>
    </row>
    <row r="380" spans="1:16">
      <c r="A380" s="260" t="e">
        <f>SUMIFS('APP-1'!#REF!,'APP-1'!#REF!,ANALITICO!$F380)</f>
        <v>#REF!</v>
      </c>
      <c r="B380" s="282" t="str">
        <f t="shared" si="16"/>
        <v>1000</v>
      </c>
      <c r="C380" s="264" t="str">
        <f t="shared" si="17"/>
        <v>1</v>
      </c>
      <c r="D380" s="264" t="str">
        <f t="shared" si="18"/>
        <v>2</v>
      </c>
      <c r="E380" s="260" t="s">
        <v>526</v>
      </c>
      <c r="F380" s="260">
        <v>211203</v>
      </c>
      <c r="G380" s="260" t="s">
        <v>527</v>
      </c>
      <c r="H380" s="260">
        <v>14431200</v>
      </c>
      <c r="J380" s="261">
        <v>65588</v>
      </c>
      <c r="K380" s="261">
        <v>65588</v>
      </c>
      <c r="L380" s="261">
        <v>9987.16</v>
      </c>
      <c r="M380" s="261">
        <v>9987.16</v>
      </c>
      <c r="O380" s="260" t="s">
        <v>579</v>
      </c>
      <c r="P380" s="260">
        <v>211203</v>
      </c>
    </row>
    <row r="381" spans="1:16">
      <c r="A381" s="260" t="e">
        <f>SUMIFS('APP-1'!#REF!,'APP-1'!#REF!,ANALITICO!$F381)</f>
        <v>#REF!</v>
      </c>
      <c r="B381" s="282" t="str">
        <f t="shared" si="16"/>
        <v>1000</v>
      </c>
      <c r="C381" s="264" t="str">
        <f t="shared" si="17"/>
        <v>2</v>
      </c>
      <c r="D381" s="264" t="str">
        <f t="shared" si="18"/>
        <v>2</v>
      </c>
      <c r="E381" s="260" t="s">
        <v>526</v>
      </c>
      <c r="F381" s="260">
        <v>211203</v>
      </c>
      <c r="G381" s="260" t="s">
        <v>527</v>
      </c>
      <c r="H381" s="260">
        <v>14432200</v>
      </c>
      <c r="J381" s="261">
        <v>160746</v>
      </c>
      <c r="K381" s="261">
        <v>160746</v>
      </c>
      <c r="L381" s="261">
        <v>24476.42</v>
      </c>
      <c r="M381" s="261">
        <v>24476.42</v>
      </c>
      <c r="O381" s="260" t="s">
        <v>579</v>
      </c>
      <c r="P381" s="260">
        <v>211203</v>
      </c>
    </row>
    <row r="382" spans="1:16">
      <c r="A382" s="260" t="e">
        <f>SUMIFS('APP-1'!#REF!,'APP-1'!#REF!,ANALITICO!$F382)</f>
        <v>#REF!</v>
      </c>
      <c r="B382" s="282" t="str">
        <f t="shared" si="16"/>
        <v>1000</v>
      </c>
      <c r="C382" s="264" t="str">
        <f t="shared" si="17"/>
        <v>1</v>
      </c>
      <c r="D382" s="264" t="str">
        <f t="shared" si="18"/>
        <v>2</v>
      </c>
      <c r="E382" s="260" t="s">
        <v>526</v>
      </c>
      <c r="F382" s="260">
        <v>211203</v>
      </c>
      <c r="G382" s="260" t="s">
        <v>527</v>
      </c>
      <c r="H382" s="260">
        <v>15111200</v>
      </c>
      <c r="J382" s="261">
        <v>5216316</v>
      </c>
      <c r="K382" s="261">
        <v>5216316</v>
      </c>
      <c r="L382" s="261">
        <v>1012630.76</v>
      </c>
      <c r="M382" s="261">
        <v>1012630.76</v>
      </c>
      <c r="O382" s="260" t="s">
        <v>579</v>
      </c>
      <c r="P382" s="260">
        <v>211203</v>
      </c>
    </row>
    <row r="383" spans="1:16">
      <c r="A383" s="260" t="e">
        <f>SUMIFS('APP-1'!#REF!,'APP-1'!#REF!,ANALITICO!$F383)</f>
        <v>#REF!</v>
      </c>
      <c r="B383" s="282" t="str">
        <f t="shared" si="16"/>
        <v>1000</v>
      </c>
      <c r="C383" s="264" t="str">
        <f t="shared" si="17"/>
        <v>1</v>
      </c>
      <c r="D383" s="264" t="str">
        <f t="shared" si="18"/>
        <v>1</v>
      </c>
      <c r="E383" s="260" t="s">
        <v>526</v>
      </c>
      <c r="F383" s="260">
        <v>211203</v>
      </c>
      <c r="G383" s="260" t="s">
        <v>527</v>
      </c>
      <c r="H383" s="260">
        <v>15411100</v>
      </c>
      <c r="J383" s="261">
        <v>328757</v>
      </c>
      <c r="K383" s="261">
        <v>328757</v>
      </c>
      <c r="L383" s="261">
        <v>0</v>
      </c>
      <c r="M383" s="261">
        <v>0</v>
      </c>
      <c r="O383" s="260" t="s">
        <v>579</v>
      </c>
      <c r="P383" s="260">
        <v>211203</v>
      </c>
    </row>
    <row r="384" spans="1:16">
      <c r="A384" s="260" t="e">
        <f>SUMIFS('APP-1'!#REF!,'APP-1'!#REF!,ANALITICO!$F384)</f>
        <v>#REF!</v>
      </c>
      <c r="B384" s="282" t="str">
        <f t="shared" si="16"/>
        <v>1000</v>
      </c>
      <c r="C384" s="264" t="str">
        <f t="shared" si="17"/>
        <v>1</v>
      </c>
      <c r="D384" s="264" t="str">
        <f t="shared" si="18"/>
        <v>2</v>
      </c>
      <c r="E384" s="260" t="s">
        <v>526</v>
      </c>
      <c r="F384" s="260">
        <v>211203</v>
      </c>
      <c r="G384" s="260" t="s">
        <v>527</v>
      </c>
      <c r="H384" s="260">
        <v>15411208</v>
      </c>
      <c r="J384" s="261">
        <v>1081500</v>
      </c>
      <c r="K384" s="261">
        <v>1081500</v>
      </c>
      <c r="L384" s="261">
        <v>0</v>
      </c>
      <c r="M384" s="261">
        <v>0</v>
      </c>
      <c r="O384" s="260" t="s">
        <v>579</v>
      </c>
      <c r="P384" s="260">
        <v>211203</v>
      </c>
    </row>
    <row r="385" spans="1:16">
      <c r="A385" s="260" t="e">
        <f>SUMIFS('APP-1'!#REF!,'APP-1'!#REF!,ANALITICO!$F385)</f>
        <v>#REF!</v>
      </c>
      <c r="B385" s="282" t="str">
        <f t="shared" si="16"/>
        <v>1000</v>
      </c>
      <c r="C385" s="264" t="str">
        <f t="shared" si="17"/>
        <v>1</v>
      </c>
      <c r="D385" s="264" t="str">
        <f t="shared" si="18"/>
        <v>2</v>
      </c>
      <c r="E385" s="260" t="s">
        <v>526</v>
      </c>
      <c r="F385" s="260">
        <v>211203</v>
      </c>
      <c r="G385" s="260" t="s">
        <v>527</v>
      </c>
      <c r="H385" s="260">
        <v>15411218</v>
      </c>
      <c r="J385" s="261">
        <v>2244500</v>
      </c>
      <c r="K385" s="261">
        <v>2244500</v>
      </c>
      <c r="L385" s="261">
        <v>0</v>
      </c>
      <c r="M385" s="261">
        <v>0</v>
      </c>
      <c r="O385" s="260" t="s">
        <v>579</v>
      </c>
      <c r="P385" s="260">
        <v>211203</v>
      </c>
    </row>
    <row r="386" spans="1:16">
      <c r="A386" s="260" t="e">
        <f>SUMIFS('APP-1'!#REF!,'APP-1'!#REF!,ANALITICO!$F386)</f>
        <v>#REF!</v>
      </c>
      <c r="B386" s="282" t="str">
        <f t="shared" si="16"/>
        <v>1000</v>
      </c>
      <c r="C386" s="264" t="str">
        <f t="shared" si="17"/>
        <v>2</v>
      </c>
      <c r="D386" s="264" t="str">
        <f t="shared" si="18"/>
        <v>1</v>
      </c>
      <c r="E386" s="260" t="s">
        <v>526</v>
      </c>
      <c r="F386" s="260">
        <v>211203</v>
      </c>
      <c r="G386" s="260" t="s">
        <v>527</v>
      </c>
      <c r="H386" s="260">
        <v>15412100</v>
      </c>
      <c r="J386" s="261">
        <v>1725516</v>
      </c>
      <c r="K386" s="261">
        <v>1725516</v>
      </c>
      <c r="L386" s="261">
        <v>0</v>
      </c>
      <c r="M386" s="261">
        <v>0</v>
      </c>
      <c r="O386" s="260" t="s">
        <v>579</v>
      </c>
      <c r="P386" s="260">
        <v>211203</v>
      </c>
    </row>
    <row r="387" spans="1:16">
      <c r="A387" s="260" t="e">
        <f>SUMIFS('APP-1'!#REF!,'APP-1'!#REF!,ANALITICO!$F387)</f>
        <v>#REF!</v>
      </c>
      <c r="B387" s="282" t="str">
        <f t="shared" si="16"/>
        <v>1000</v>
      </c>
      <c r="C387" s="264" t="str">
        <f t="shared" si="17"/>
        <v>2</v>
      </c>
      <c r="D387" s="264" t="str">
        <f t="shared" si="18"/>
        <v>2</v>
      </c>
      <c r="E387" s="260" t="s">
        <v>526</v>
      </c>
      <c r="F387" s="260">
        <v>211203</v>
      </c>
      <c r="G387" s="260" t="s">
        <v>527</v>
      </c>
      <c r="H387" s="260">
        <v>15412208</v>
      </c>
      <c r="J387" s="261">
        <v>1540750</v>
      </c>
      <c r="K387" s="261">
        <v>1540750</v>
      </c>
      <c r="L387" s="261">
        <v>0</v>
      </c>
      <c r="M387" s="261">
        <v>0</v>
      </c>
      <c r="O387" s="260" t="s">
        <v>579</v>
      </c>
      <c r="P387" s="260">
        <v>211203</v>
      </c>
    </row>
    <row r="388" spans="1:16">
      <c r="A388" s="260" t="e">
        <f>SUMIFS('APP-1'!#REF!,'APP-1'!#REF!,ANALITICO!$F388)</f>
        <v>#REF!</v>
      </c>
      <c r="B388" s="282" t="str">
        <f t="shared" ref="B388:B451" si="19">MID(H388,1,1)&amp;"000"</f>
        <v>1000</v>
      </c>
      <c r="C388" s="264" t="str">
        <f t="shared" ref="C388:C451" si="20">MID(H388,5,1)</f>
        <v>2</v>
      </c>
      <c r="D388" s="264" t="str">
        <f t="shared" ref="D388:D451" si="21">MID(H388,6,1)</f>
        <v>2</v>
      </c>
      <c r="E388" s="260" t="s">
        <v>526</v>
      </c>
      <c r="F388" s="260">
        <v>211203</v>
      </c>
      <c r="G388" s="260" t="s">
        <v>527</v>
      </c>
      <c r="H388" s="260">
        <v>15412218</v>
      </c>
      <c r="J388" s="261">
        <v>2081500</v>
      </c>
      <c r="K388" s="261">
        <v>2081500</v>
      </c>
      <c r="L388" s="261">
        <v>0</v>
      </c>
      <c r="M388" s="261">
        <v>0</v>
      </c>
      <c r="O388" s="260" t="s">
        <v>579</v>
      </c>
      <c r="P388" s="260">
        <v>211203</v>
      </c>
    </row>
    <row r="389" spans="1:16">
      <c r="A389" s="260" t="e">
        <f>SUMIFS('APP-1'!#REF!,'APP-1'!#REF!,ANALITICO!$F389)</f>
        <v>#REF!</v>
      </c>
      <c r="B389" s="282" t="str">
        <f t="shared" si="19"/>
        <v>1000</v>
      </c>
      <c r="C389" s="264" t="str">
        <f t="shared" si="20"/>
        <v>1</v>
      </c>
      <c r="D389" s="264" t="str">
        <f t="shared" si="21"/>
        <v>1</v>
      </c>
      <c r="E389" s="260" t="s">
        <v>526</v>
      </c>
      <c r="F389" s="260">
        <v>211203</v>
      </c>
      <c r="G389" s="260" t="s">
        <v>527</v>
      </c>
      <c r="H389" s="260">
        <v>15421100</v>
      </c>
      <c r="J389" s="261">
        <v>11388</v>
      </c>
      <c r="K389" s="261">
        <v>11388</v>
      </c>
      <c r="L389" s="261">
        <v>4188</v>
      </c>
      <c r="M389" s="261">
        <v>4188</v>
      </c>
      <c r="O389" s="260" t="s">
        <v>579</v>
      </c>
      <c r="P389" s="260">
        <v>211203</v>
      </c>
    </row>
    <row r="390" spans="1:16">
      <c r="A390" s="260" t="e">
        <f>SUMIFS('APP-1'!#REF!,'APP-1'!#REF!,ANALITICO!$F390)</f>
        <v>#REF!</v>
      </c>
      <c r="B390" s="282" t="str">
        <f t="shared" si="19"/>
        <v>1000</v>
      </c>
      <c r="C390" s="264" t="str">
        <f t="shared" si="20"/>
        <v>2</v>
      </c>
      <c r="D390" s="264" t="str">
        <f t="shared" si="21"/>
        <v>1</v>
      </c>
      <c r="E390" s="260" t="s">
        <v>526</v>
      </c>
      <c r="F390" s="260">
        <v>211203</v>
      </c>
      <c r="G390" s="260" t="s">
        <v>527</v>
      </c>
      <c r="H390" s="260">
        <v>15422100</v>
      </c>
      <c r="J390" s="261">
        <v>67907</v>
      </c>
      <c r="K390" s="261">
        <v>67907</v>
      </c>
      <c r="L390" s="261">
        <v>8323</v>
      </c>
      <c r="M390" s="261">
        <v>8323</v>
      </c>
      <c r="O390" s="260" t="s">
        <v>579</v>
      </c>
      <c r="P390" s="260">
        <v>211203</v>
      </c>
    </row>
    <row r="391" spans="1:16">
      <c r="A391" s="260" t="e">
        <f>SUMIFS('APP-1'!#REF!,'APP-1'!#REF!,ANALITICO!$F391)</f>
        <v>#REF!</v>
      </c>
      <c r="B391" s="282" t="str">
        <f t="shared" si="19"/>
        <v>1000</v>
      </c>
      <c r="C391" s="264" t="str">
        <f t="shared" si="20"/>
        <v>1</v>
      </c>
      <c r="D391" s="264" t="str">
        <f t="shared" si="21"/>
        <v>1</v>
      </c>
      <c r="E391" s="260" t="s">
        <v>526</v>
      </c>
      <c r="F391" s="260">
        <v>211203</v>
      </c>
      <c r="G391" s="260" t="s">
        <v>527</v>
      </c>
      <c r="H391" s="260">
        <v>15441100</v>
      </c>
      <c r="J391" s="261">
        <v>1574102</v>
      </c>
      <c r="K391" s="261">
        <v>1574102</v>
      </c>
      <c r="L391" s="261">
        <v>440082</v>
      </c>
      <c r="M391" s="261">
        <v>440082</v>
      </c>
      <c r="O391" s="260" t="s">
        <v>579</v>
      </c>
      <c r="P391" s="260">
        <v>211203</v>
      </c>
    </row>
    <row r="392" spans="1:16">
      <c r="A392" s="260" t="e">
        <f>SUMIFS('APP-1'!#REF!,'APP-1'!#REF!,ANALITICO!$F392)</f>
        <v>#REF!</v>
      </c>
      <c r="B392" s="282" t="str">
        <f t="shared" si="19"/>
        <v>1000</v>
      </c>
      <c r="C392" s="264" t="str">
        <f t="shared" si="20"/>
        <v>2</v>
      </c>
      <c r="D392" s="264" t="str">
        <f t="shared" si="21"/>
        <v>1</v>
      </c>
      <c r="E392" s="260" t="s">
        <v>526</v>
      </c>
      <c r="F392" s="260">
        <v>211203</v>
      </c>
      <c r="G392" s="260" t="s">
        <v>527</v>
      </c>
      <c r="H392" s="260">
        <v>15442100</v>
      </c>
      <c r="J392" s="261">
        <v>874905</v>
      </c>
      <c r="K392" s="261">
        <v>874905</v>
      </c>
      <c r="L392" s="261">
        <v>244602</v>
      </c>
      <c r="M392" s="261">
        <v>244602</v>
      </c>
      <c r="O392" s="260" t="s">
        <v>579</v>
      </c>
      <c r="P392" s="260">
        <v>211203</v>
      </c>
    </row>
    <row r="393" spans="1:16">
      <c r="A393" s="260" t="e">
        <f>SUMIFS('APP-1'!#REF!,'APP-1'!#REF!,ANALITICO!$F393)</f>
        <v>#REF!</v>
      </c>
      <c r="B393" s="282" t="str">
        <f t="shared" si="19"/>
        <v>1000</v>
      </c>
      <c r="C393" s="264" t="str">
        <f t="shared" si="20"/>
        <v>2</v>
      </c>
      <c r="D393" s="264" t="str">
        <f t="shared" si="21"/>
        <v>1</v>
      </c>
      <c r="E393" s="260" t="s">
        <v>526</v>
      </c>
      <c r="F393" s="260">
        <v>211203</v>
      </c>
      <c r="G393" s="260" t="s">
        <v>527</v>
      </c>
      <c r="H393" s="260">
        <v>15452100</v>
      </c>
      <c r="J393" s="261">
        <v>128482</v>
      </c>
      <c r="K393" s="261">
        <v>128482</v>
      </c>
      <c r="L393" s="261">
        <v>15707</v>
      </c>
      <c r="M393" s="261">
        <v>15707</v>
      </c>
      <c r="O393" s="260" t="s">
        <v>579</v>
      </c>
      <c r="P393" s="260">
        <v>211203</v>
      </c>
    </row>
    <row r="394" spans="1:16">
      <c r="A394" s="260" t="e">
        <f>SUMIFS('APP-1'!#REF!,'APP-1'!#REF!,ANALITICO!$F394)</f>
        <v>#REF!</v>
      </c>
      <c r="B394" s="282" t="str">
        <f t="shared" si="19"/>
        <v>1000</v>
      </c>
      <c r="C394" s="264" t="str">
        <f t="shared" si="20"/>
        <v>2</v>
      </c>
      <c r="D394" s="264" t="str">
        <f t="shared" si="21"/>
        <v>1</v>
      </c>
      <c r="E394" s="260" t="s">
        <v>526</v>
      </c>
      <c r="F394" s="260">
        <v>211203</v>
      </c>
      <c r="G394" s="260" t="s">
        <v>527</v>
      </c>
      <c r="H394" s="260">
        <v>15452108</v>
      </c>
      <c r="J394" s="261">
        <v>930000</v>
      </c>
      <c r="K394" s="261">
        <v>930000</v>
      </c>
      <c r="L394" s="261">
        <v>202863.62</v>
      </c>
      <c r="M394" s="261">
        <v>200224.5</v>
      </c>
      <c r="O394" s="260" t="s">
        <v>579</v>
      </c>
      <c r="P394" s="260">
        <v>211203</v>
      </c>
    </row>
    <row r="395" spans="1:16">
      <c r="A395" s="260" t="e">
        <f>SUMIFS('APP-1'!#REF!,'APP-1'!#REF!,ANALITICO!$F395)</f>
        <v>#REF!</v>
      </c>
      <c r="B395" s="282" t="str">
        <f t="shared" si="19"/>
        <v>1000</v>
      </c>
      <c r="C395" s="264" t="str">
        <f t="shared" si="20"/>
        <v>2</v>
      </c>
      <c r="D395" s="264" t="str">
        <f t="shared" si="21"/>
        <v>1</v>
      </c>
      <c r="E395" s="260" t="s">
        <v>526</v>
      </c>
      <c r="F395" s="260">
        <v>211203</v>
      </c>
      <c r="G395" s="260" t="s">
        <v>527</v>
      </c>
      <c r="H395" s="260">
        <v>15452109</v>
      </c>
      <c r="J395" s="261">
        <v>1414085</v>
      </c>
      <c r="K395" s="261">
        <v>1414085</v>
      </c>
      <c r="L395" s="261">
        <v>353520</v>
      </c>
      <c r="M395" s="261">
        <v>353520</v>
      </c>
      <c r="O395" s="260" t="s">
        <v>579</v>
      </c>
      <c r="P395" s="260">
        <v>211203</v>
      </c>
    </row>
    <row r="396" spans="1:16">
      <c r="A396" s="260" t="e">
        <f>SUMIFS('APP-1'!#REF!,'APP-1'!#REF!,ANALITICO!$F396)</f>
        <v>#REF!</v>
      </c>
      <c r="B396" s="282" t="str">
        <f t="shared" si="19"/>
        <v>1000</v>
      </c>
      <c r="C396" s="264" t="str">
        <f t="shared" si="20"/>
        <v>2</v>
      </c>
      <c r="D396" s="264" t="str">
        <f t="shared" si="21"/>
        <v>1</v>
      </c>
      <c r="E396" s="260" t="s">
        <v>526</v>
      </c>
      <c r="F396" s="260">
        <v>211203</v>
      </c>
      <c r="G396" s="260" t="s">
        <v>527</v>
      </c>
      <c r="H396" s="260">
        <v>15452110</v>
      </c>
      <c r="J396" s="261">
        <v>271984</v>
      </c>
      <c r="K396" s="261">
        <v>271984</v>
      </c>
      <c r="L396" s="261">
        <v>45330</v>
      </c>
      <c r="M396" s="261">
        <v>43883.5</v>
      </c>
      <c r="O396" s="260" t="s">
        <v>579</v>
      </c>
      <c r="P396" s="260">
        <v>211203</v>
      </c>
    </row>
    <row r="397" spans="1:16">
      <c r="A397" s="260" t="e">
        <f>SUMIFS('APP-1'!#REF!,'APP-1'!#REF!,ANALITICO!$F397)</f>
        <v>#REF!</v>
      </c>
      <c r="B397" s="282" t="str">
        <f t="shared" si="19"/>
        <v>1000</v>
      </c>
      <c r="C397" s="264" t="str">
        <f t="shared" si="20"/>
        <v>2</v>
      </c>
      <c r="D397" s="264" t="str">
        <f t="shared" si="21"/>
        <v>1</v>
      </c>
      <c r="E397" s="260" t="s">
        <v>526</v>
      </c>
      <c r="F397" s="260">
        <v>211203</v>
      </c>
      <c r="G397" s="260" t="s">
        <v>527</v>
      </c>
      <c r="H397" s="260">
        <v>15462100</v>
      </c>
      <c r="J397" s="261">
        <v>894188</v>
      </c>
      <c r="K397" s="261">
        <v>894188</v>
      </c>
      <c r="L397" s="261">
        <v>232149</v>
      </c>
      <c r="M397" s="261">
        <v>232149</v>
      </c>
      <c r="O397" s="260" t="s">
        <v>579</v>
      </c>
      <c r="P397" s="260">
        <v>211203</v>
      </c>
    </row>
    <row r="398" spans="1:16">
      <c r="A398" s="260" t="e">
        <f>SUMIFS('APP-1'!#REF!,'APP-1'!#REF!,ANALITICO!$F398)</f>
        <v>#REF!</v>
      </c>
      <c r="B398" s="282" t="str">
        <f t="shared" si="19"/>
        <v>1000</v>
      </c>
      <c r="C398" s="264" t="str">
        <f t="shared" si="20"/>
        <v>2</v>
      </c>
      <c r="D398" s="264" t="str">
        <f t="shared" si="21"/>
        <v>1</v>
      </c>
      <c r="E398" s="260" t="s">
        <v>526</v>
      </c>
      <c r="F398" s="260">
        <v>211203</v>
      </c>
      <c r="G398" s="260" t="s">
        <v>527</v>
      </c>
      <c r="H398" s="260">
        <v>15462151</v>
      </c>
      <c r="J398" s="261">
        <v>3615996</v>
      </c>
      <c r="K398" s="261">
        <v>3615996</v>
      </c>
      <c r="L398" s="261">
        <v>933354</v>
      </c>
      <c r="M398" s="261">
        <v>933354</v>
      </c>
      <c r="O398" s="260" t="s">
        <v>579</v>
      </c>
      <c r="P398" s="260">
        <v>211203</v>
      </c>
    </row>
    <row r="399" spans="1:16">
      <c r="A399" s="260" t="e">
        <f>SUMIFS('APP-1'!#REF!,'APP-1'!#REF!,ANALITICO!$F399)</f>
        <v>#REF!</v>
      </c>
      <c r="B399" s="282" t="str">
        <f t="shared" si="19"/>
        <v>1000</v>
      </c>
      <c r="C399" s="264" t="str">
        <f t="shared" si="20"/>
        <v>2</v>
      </c>
      <c r="D399" s="264" t="str">
        <f t="shared" si="21"/>
        <v>1</v>
      </c>
      <c r="E399" s="260" t="s">
        <v>526</v>
      </c>
      <c r="F399" s="260">
        <v>211203</v>
      </c>
      <c r="G399" s="260" t="s">
        <v>527</v>
      </c>
      <c r="H399" s="260">
        <v>15472100</v>
      </c>
      <c r="J399" s="261">
        <v>113918</v>
      </c>
      <c r="K399" s="261">
        <v>113918</v>
      </c>
      <c r="L399" s="261">
        <v>0</v>
      </c>
      <c r="M399" s="261">
        <v>0</v>
      </c>
      <c r="O399" s="260" t="s">
        <v>579</v>
      </c>
      <c r="P399" s="260">
        <v>211203</v>
      </c>
    </row>
    <row r="400" spans="1:16">
      <c r="A400" s="260" t="e">
        <f>SUMIFS('APP-1'!#REF!,'APP-1'!#REF!,ANALITICO!$F400)</f>
        <v>#REF!</v>
      </c>
      <c r="B400" s="282" t="str">
        <f t="shared" si="19"/>
        <v>1000</v>
      </c>
      <c r="C400" s="264" t="str">
        <f t="shared" si="20"/>
        <v>1</v>
      </c>
      <c r="D400" s="264" t="str">
        <f t="shared" si="21"/>
        <v>1</v>
      </c>
      <c r="E400" s="260" t="s">
        <v>526</v>
      </c>
      <c r="F400" s="260">
        <v>211203</v>
      </c>
      <c r="G400" s="260" t="s">
        <v>527</v>
      </c>
      <c r="H400" s="260">
        <v>15481100</v>
      </c>
      <c r="J400" s="261">
        <v>6840492</v>
      </c>
      <c r="K400" s="261">
        <v>6840492</v>
      </c>
      <c r="L400" s="261">
        <v>2303734</v>
      </c>
      <c r="M400" s="261">
        <v>2303734</v>
      </c>
      <c r="O400" s="260" t="s">
        <v>579</v>
      </c>
      <c r="P400" s="260">
        <v>211203</v>
      </c>
    </row>
    <row r="401" spans="1:16">
      <c r="A401" s="260" t="e">
        <f>SUMIFS('APP-1'!#REF!,'APP-1'!#REF!,ANALITICO!$F401)</f>
        <v>#REF!</v>
      </c>
      <c r="B401" s="282" t="str">
        <f t="shared" si="19"/>
        <v>1000</v>
      </c>
      <c r="C401" s="264" t="str">
        <f t="shared" si="20"/>
        <v>2</v>
      </c>
      <c r="D401" s="264" t="str">
        <f t="shared" si="21"/>
        <v>1</v>
      </c>
      <c r="E401" s="260" t="s">
        <v>526</v>
      </c>
      <c r="F401" s="260">
        <v>211203</v>
      </c>
      <c r="G401" s="260" t="s">
        <v>527</v>
      </c>
      <c r="H401" s="260">
        <v>15512100</v>
      </c>
      <c r="J401" s="261">
        <v>21275</v>
      </c>
      <c r="K401" s="261">
        <v>21275</v>
      </c>
      <c r="L401" s="261">
        <v>0</v>
      </c>
      <c r="M401" s="261">
        <v>0</v>
      </c>
      <c r="O401" s="260" t="s">
        <v>579</v>
      </c>
      <c r="P401" s="260">
        <v>211203</v>
      </c>
    </row>
    <row r="402" spans="1:16">
      <c r="A402" s="260" t="e">
        <f>SUMIFS('APP-1'!#REF!,'APP-1'!#REF!,ANALITICO!$F402)</f>
        <v>#REF!</v>
      </c>
      <c r="B402" s="282" t="str">
        <f t="shared" si="19"/>
        <v>1000</v>
      </c>
      <c r="C402" s="264" t="str">
        <f t="shared" si="20"/>
        <v>2</v>
      </c>
      <c r="D402" s="264" t="str">
        <f t="shared" si="21"/>
        <v>1</v>
      </c>
      <c r="E402" s="260" t="s">
        <v>526</v>
      </c>
      <c r="F402" s="260">
        <v>211203</v>
      </c>
      <c r="G402" s="260" t="s">
        <v>527</v>
      </c>
      <c r="H402" s="260">
        <v>15912100</v>
      </c>
      <c r="J402" s="261">
        <v>5058397</v>
      </c>
      <c r="K402" s="261">
        <v>5058397</v>
      </c>
      <c r="L402" s="261">
        <v>880636</v>
      </c>
      <c r="M402" s="261">
        <v>880636</v>
      </c>
      <c r="O402" s="260" t="s">
        <v>579</v>
      </c>
      <c r="P402" s="260">
        <v>211203</v>
      </c>
    </row>
    <row r="403" spans="1:16">
      <c r="A403" s="260" t="e">
        <f>SUMIFS('APP-1'!#REF!,'APP-1'!#REF!,ANALITICO!$F403)</f>
        <v>#REF!</v>
      </c>
      <c r="B403" s="282" t="str">
        <f t="shared" si="19"/>
        <v>1000</v>
      </c>
      <c r="C403" s="264" t="str">
        <f t="shared" si="20"/>
        <v>2</v>
      </c>
      <c r="D403" s="264" t="str">
        <f t="shared" si="21"/>
        <v>1</v>
      </c>
      <c r="E403" s="260" t="s">
        <v>526</v>
      </c>
      <c r="F403" s="260">
        <v>211203</v>
      </c>
      <c r="G403" s="260" t="s">
        <v>527</v>
      </c>
      <c r="H403" s="260">
        <v>17142100</v>
      </c>
      <c r="J403" s="261">
        <v>1899215</v>
      </c>
      <c r="K403" s="261">
        <v>1899215</v>
      </c>
      <c r="L403" s="261">
        <v>700695.2</v>
      </c>
      <c r="M403" s="261">
        <v>700695.2</v>
      </c>
      <c r="O403" s="260" t="s">
        <v>579</v>
      </c>
      <c r="P403" s="260">
        <v>211203</v>
      </c>
    </row>
    <row r="404" spans="1:16">
      <c r="A404" s="260" t="e">
        <f>SUMIFS('APP-1'!#REF!,'APP-1'!#REF!,ANALITICO!$F404)</f>
        <v>#REF!</v>
      </c>
      <c r="B404" s="260" t="str">
        <f t="shared" si="19"/>
        <v>2000</v>
      </c>
      <c r="C404" s="264" t="str">
        <f t="shared" si="20"/>
        <v>1</v>
      </c>
      <c r="D404" s="264" t="str">
        <f t="shared" si="21"/>
        <v>1</v>
      </c>
      <c r="E404" s="260" t="s">
        <v>526</v>
      </c>
      <c r="F404" s="260">
        <v>211203</v>
      </c>
      <c r="G404" s="260" t="s">
        <v>527</v>
      </c>
      <c r="H404" s="260">
        <v>22111100</v>
      </c>
      <c r="J404" s="261">
        <v>100000</v>
      </c>
      <c r="K404" s="261">
        <v>100000</v>
      </c>
      <c r="L404" s="261">
        <v>0</v>
      </c>
      <c r="M404" s="261">
        <v>0</v>
      </c>
      <c r="O404" s="260" t="s">
        <v>579</v>
      </c>
      <c r="P404" s="260">
        <v>211203</v>
      </c>
    </row>
    <row r="405" spans="1:16">
      <c r="A405" s="260" t="e">
        <f>SUMIFS('APP-1'!#REF!,'APP-1'!#REF!,ANALITICO!$F405)</f>
        <v>#REF!</v>
      </c>
      <c r="B405" s="260" t="str">
        <f t="shared" si="19"/>
        <v>2000</v>
      </c>
      <c r="C405" s="264" t="str">
        <f t="shared" si="20"/>
        <v>2</v>
      </c>
      <c r="D405" s="264" t="str">
        <f t="shared" si="21"/>
        <v>1</v>
      </c>
      <c r="E405" s="260" t="s">
        <v>526</v>
      </c>
      <c r="F405" s="260">
        <v>211203</v>
      </c>
      <c r="G405" s="260" t="s">
        <v>527</v>
      </c>
      <c r="H405" s="260">
        <v>23912100</v>
      </c>
      <c r="J405" s="261">
        <v>9192040</v>
      </c>
      <c r="K405" s="261">
        <v>9192040</v>
      </c>
      <c r="L405" s="261">
        <v>0</v>
      </c>
      <c r="M405" s="261">
        <v>0</v>
      </c>
      <c r="O405" s="260" t="s">
        <v>579</v>
      </c>
      <c r="P405" s="260">
        <v>211203</v>
      </c>
    </row>
    <row r="406" spans="1:16">
      <c r="A406" s="260" t="e">
        <f>SUMIFS('APP-1'!#REF!,'APP-1'!#REF!,ANALITICO!$F406)</f>
        <v>#REF!</v>
      </c>
      <c r="B406" s="260" t="str">
        <f t="shared" si="19"/>
        <v>2000</v>
      </c>
      <c r="C406" s="264" t="str">
        <f t="shared" si="20"/>
        <v>1</v>
      </c>
      <c r="D406" s="264" t="str">
        <f t="shared" si="21"/>
        <v>1</v>
      </c>
      <c r="E406" s="260" t="s">
        <v>526</v>
      </c>
      <c r="F406" s="260">
        <v>211203</v>
      </c>
      <c r="G406" s="260" t="s">
        <v>527</v>
      </c>
      <c r="H406" s="260">
        <v>24411100</v>
      </c>
      <c r="J406" s="261">
        <v>189000</v>
      </c>
      <c r="K406" s="261">
        <v>189000</v>
      </c>
      <c r="L406" s="261">
        <v>0</v>
      </c>
      <c r="M406" s="261">
        <v>0</v>
      </c>
      <c r="O406" s="260" t="s">
        <v>579</v>
      </c>
      <c r="P406" s="260">
        <v>211203</v>
      </c>
    </row>
    <row r="407" spans="1:16">
      <c r="A407" s="260" t="e">
        <f>SUMIFS('APP-1'!#REF!,'APP-1'!#REF!,ANALITICO!$F407)</f>
        <v>#REF!</v>
      </c>
      <c r="B407" s="260" t="str">
        <f t="shared" si="19"/>
        <v>2000</v>
      </c>
      <c r="C407" s="264" t="str">
        <f t="shared" si="20"/>
        <v>1</v>
      </c>
      <c r="D407" s="264" t="str">
        <f t="shared" si="21"/>
        <v>1</v>
      </c>
      <c r="E407" s="260" t="s">
        <v>526</v>
      </c>
      <c r="F407" s="260">
        <v>211203</v>
      </c>
      <c r="G407" s="260" t="s">
        <v>527</v>
      </c>
      <c r="H407" s="260">
        <v>24711100</v>
      </c>
      <c r="J407" s="261">
        <v>67750</v>
      </c>
      <c r="K407" s="261">
        <v>67750</v>
      </c>
      <c r="L407" s="261">
        <v>0</v>
      </c>
      <c r="M407" s="261">
        <v>0</v>
      </c>
      <c r="O407" s="260" t="s">
        <v>579</v>
      </c>
      <c r="P407" s="260">
        <v>211203</v>
      </c>
    </row>
    <row r="408" spans="1:16">
      <c r="A408" s="260" t="e">
        <f>SUMIFS('APP-1'!#REF!,'APP-1'!#REF!,ANALITICO!$F408)</f>
        <v>#REF!</v>
      </c>
      <c r="B408" s="260" t="str">
        <f t="shared" si="19"/>
        <v>2000</v>
      </c>
      <c r="C408" s="264" t="str">
        <f t="shared" si="20"/>
        <v>1</v>
      </c>
      <c r="D408" s="264" t="str">
        <f t="shared" si="21"/>
        <v>1</v>
      </c>
      <c r="E408" s="260" t="s">
        <v>526</v>
      </c>
      <c r="F408" s="260">
        <v>211203</v>
      </c>
      <c r="G408" s="260" t="s">
        <v>527</v>
      </c>
      <c r="H408" s="260">
        <v>24911100</v>
      </c>
      <c r="J408" s="261">
        <v>99200</v>
      </c>
      <c r="K408" s="261">
        <v>99200</v>
      </c>
      <c r="L408" s="261">
        <v>0</v>
      </c>
      <c r="M408" s="261">
        <v>0</v>
      </c>
      <c r="O408" s="260" t="s">
        <v>579</v>
      </c>
      <c r="P408" s="260">
        <v>211203</v>
      </c>
    </row>
    <row r="409" spans="1:16">
      <c r="A409" s="260" t="e">
        <f>SUMIFS('APP-1'!#REF!,'APP-1'!#REF!,ANALITICO!$F409)</f>
        <v>#REF!</v>
      </c>
      <c r="B409" s="260" t="str">
        <f t="shared" si="19"/>
        <v>2000</v>
      </c>
      <c r="C409" s="264" t="str">
        <f t="shared" si="20"/>
        <v>1</v>
      </c>
      <c r="D409" s="264" t="str">
        <f t="shared" si="21"/>
        <v>1</v>
      </c>
      <c r="E409" s="260" t="s">
        <v>526</v>
      </c>
      <c r="F409" s="260">
        <v>211203</v>
      </c>
      <c r="G409" s="260" t="s">
        <v>527</v>
      </c>
      <c r="H409" s="260">
        <v>27111100</v>
      </c>
      <c r="J409" s="261">
        <v>100000</v>
      </c>
      <c r="K409" s="261">
        <v>100000</v>
      </c>
      <c r="L409" s="261">
        <v>0</v>
      </c>
      <c r="M409" s="261">
        <v>0</v>
      </c>
      <c r="O409" s="260" t="s">
        <v>579</v>
      </c>
      <c r="P409" s="260">
        <v>211203</v>
      </c>
    </row>
    <row r="410" spans="1:16">
      <c r="A410" s="260" t="e">
        <f>SUMIFS('APP-1'!#REF!,'APP-1'!#REF!,ANALITICO!$F410)</f>
        <v>#REF!</v>
      </c>
      <c r="B410" s="260" t="str">
        <f t="shared" si="19"/>
        <v>2000</v>
      </c>
      <c r="C410" s="264" t="str">
        <f t="shared" si="20"/>
        <v>2</v>
      </c>
      <c r="D410" s="264" t="str">
        <f t="shared" si="21"/>
        <v>1</v>
      </c>
      <c r="E410" s="260" t="s">
        <v>526</v>
      </c>
      <c r="F410" s="260">
        <v>211203</v>
      </c>
      <c r="G410" s="260" t="s">
        <v>527</v>
      </c>
      <c r="H410" s="260">
        <v>29112100</v>
      </c>
      <c r="J410" s="261">
        <v>245930</v>
      </c>
      <c r="K410" s="261">
        <v>245930</v>
      </c>
      <c r="L410" s="261">
        <v>0</v>
      </c>
      <c r="M410" s="261">
        <v>0</v>
      </c>
      <c r="O410" s="260" t="s">
        <v>579</v>
      </c>
      <c r="P410" s="260">
        <v>211203</v>
      </c>
    </row>
    <row r="411" spans="1:16">
      <c r="A411" s="260" t="e">
        <f>SUMIFS('APP-1'!#REF!,'APP-1'!#REF!,ANALITICO!$F411)</f>
        <v>#REF!</v>
      </c>
      <c r="B411" s="260" t="str">
        <f t="shared" si="19"/>
        <v>2000</v>
      </c>
      <c r="C411" s="264" t="str">
        <f t="shared" si="20"/>
        <v>2</v>
      </c>
      <c r="D411" s="264" t="str">
        <f t="shared" si="21"/>
        <v>1</v>
      </c>
      <c r="E411" s="260" t="s">
        <v>526</v>
      </c>
      <c r="F411" s="260">
        <v>211203</v>
      </c>
      <c r="G411" s="260" t="s">
        <v>527</v>
      </c>
      <c r="H411" s="260">
        <v>29612100</v>
      </c>
      <c r="J411" s="261">
        <v>1218878</v>
      </c>
      <c r="K411" s="261">
        <v>1218878</v>
      </c>
      <c r="L411" s="261">
        <v>0</v>
      </c>
      <c r="M411" s="261">
        <v>0</v>
      </c>
      <c r="O411" s="260" t="s">
        <v>579</v>
      </c>
      <c r="P411" s="260">
        <v>211203</v>
      </c>
    </row>
    <row r="412" spans="1:16">
      <c r="A412" s="260" t="e">
        <f>SUMIFS('APP-1'!#REF!,'APP-1'!#REF!,ANALITICO!$F412)</f>
        <v>#REF!</v>
      </c>
      <c r="B412" s="260" t="str">
        <f t="shared" si="19"/>
        <v>2000</v>
      </c>
      <c r="C412" s="264" t="str">
        <f t="shared" si="20"/>
        <v>2</v>
      </c>
      <c r="D412" s="264" t="str">
        <f t="shared" si="21"/>
        <v>1</v>
      </c>
      <c r="E412" s="260" t="s">
        <v>526</v>
      </c>
      <c r="F412" s="260">
        <v>211203</v>
      </c>
      <c r="G412" s="260" t="s">
        <v>527</v>
      </c>
      <c r="H412" s="260">
        <v>29812100</v>
      </c>
      <c r="J412" s="261">
        <v>700000</v>
      </c>
      <c r="K412" s="261">
        <v>700000</v>
      </c>
      <c r="L412" s="261">
        <v>0</v>
      </c>
      <c r="M412" s="261">
        <v>0</v>
      </c>
      <c r="O412" s="260" t="s">
        <v>579</v>
      </c>
      <c r="P412" s="260">
        <v>211203</v>
      </c>
    </row>
    <row r="413" spans="1:16">
      <c r="A413" s="260" t="e">
        <f>SUMIFS('APP-1'!#REF!,'APP-1'!#REF!,ANALITICO!$F413)</f>
        <v>#REF!</v>
      </c>
      <c r="B413" s="282" t="str">
        <f t="shared" si="19"/>
        <v>3000</v>
      </c>
      <c r="C413" s="264" t="str">
        <f t="shared" si="20"/>
        <v>2</v>
      </c>
      <c r="D413" s="264" t="str">
        <f t="shared" si="21"/>
        <v>2</v>
      </c>
      <c r="E413" s="260" t="s">
        <v>526</v>
      </c>
      <c r="F413" s="260">
        <v>211203</v>
      </c>
      <c r="G413" s="260" t="s">
        <v>527</v>
      </c>
      <c r="H413" s="260">
        <v>39812200</v>
      </c>
      <c r="J413" s="261">
        <v>1854731</v>
      </c>
      <c r="K413" s="261">
        <v>1854731</v>
      </c>
      <c r="L413" s="261">
        <v>264237</v>
      </c>
      <c r="M413" s="261">
        <v>264237</v>
      </c>
      <c r="O413" s="260" t="s">
        <v>579</v>
      </c>
      <c r="P413" s="260">
        <v>211203</v>
      </c>
    </row>
    <row r="414" spans="1:16">
      <c r="A414" s="260" t="e">
        <f>SUMIFS('APP-1'!#REF!,'APP-1'!#REF!,ANALITICO!$F414)</f>
        <v>#REF!</v>
      </c>
      <c r="B414" s="282" t="str">
        <f t="shared" si="19"/>
        <v>3000</v>
      </c>
      <c r="C414" s="264" t="str">
        <f t="shared" si="20"/>
        <v>2</v>
      </c>
      <c r="D414" s="264" t="str">
        <f t="shared" si="21"/>
        <v>2</v>
      </c>
      <c r="E414" s="260" t="s">
        <v>526</v>
      </c>
      <c r="F414" s="260">
        <v>211203</v>
      </c>
      <c r="G414" s="260" t="s">
        <v>527</v>
      </c>
      <c r="H414" s="260">
        <v>39812208</v>
      </c>
      <c r="J414" s="261">
        <v>92014</v>
      </c>
      <c r="K414" s="261">
        <v>92014</v>
      </c>
      <c r="L414" s="261">
        <v>5871</v>
      </c>
      <c r="M414" s="261">
        <v>5871</v>
      </c>
      <c r="O414" s="260" t="s">
        <v>579</v>
      </c>
      <c r="P414" s="260">
        <v>211203</v>
      </c>
    </row>
    <row r="415" spans="1:16">
      <c r="A415" s="260" t="e">
        <f>SUMIFS('APP-1'!#REF!,'APP-1'!#REF!,ANALITICO!$F415)</f>
        <v>#REF!</v>
      </c>
      <c r="B415" s="282" t="str">
        <f t="shared" si="19"/>
        <v>3000</v>
      </c>
      <c r="C415" s="264" t="str">
        <f t="shared" si="20"/>
        <v>2</v>
      </c>
      <c r="D415" s="264" t="str">
        <f t="shared" si="21"/>
        <v>1</v>
      </c>
      <c r="E415" s="260" t="s">
        <v>526</v>
      </c>
      <c r="F415" s="260">
        <v>211203</v>
      </c>
      <c r="G415" s="260" t="s">
        <v>527</v>
      </c>
      <c r="H415" s="260">
        <v>39822100</v>
      </c>
      <c r="J415" s="261">
        <v>1677487</v>
      </c>
      <c r="K415" s="261">
        <v>1677487</v>
      </c>
      <c r="L415" s="261">
        <v>336669</v>
      </c>
      <c r="M415" s="261">
        <v>336669</v>
      </c>
      <c r="O415" s="260" t="s">
        <v>579</v>
      </c>
      <c r="P415" s="260">
        <v>211203</v>
      </c>
    </row>
    <row r="416" spans="1:16">
      <c r="A416" s="260" t="e">
        <f>SUMIFS('APP-1'!#REF!,'APP-1'!#REF!,ANALITICO!$F416)</f>
        <v>#REF!</v>
      </c>
      <c r="B416" s="282" t="str">
        <f t="shared" si="19"/>
        <v>3000</v>
      </c>
      <c r="C416" s="264" t="str">
        <f t="shared" si="20"/>
        <v>2</v>
      </c>
      <c r="D416" s="264" t="str">
        <f t="shared" si="21"/>
        <v>1</v>
      </c>
      <c r="E416" s="260" t="s">
        <v>526</v>
      </c>
      <c r="F416" s="260">
        <v>211203</v>
      </c>
      <c r="G416" s="260" t="s">
        <v>527</v>
      </c>
      <c r="H416" s="260">
        <v>39822108</v>
      </c>
      <c r="J416" s="261">
        <v>37038</v>
      </c>
      <c r="K416" s="261">
        <v>37038</v>
      </c>
      <c r="L416" s="261">
        <v>0</v>
      </c>
      <c r="M416" s="261">
        <v>0</v>
      </c>
      <c r="O416" s="260" t="s">
        <v>579</v>
      </c>
      <c r="P416" s="260">
        <v>211203</v>
      </c>
    </row>
    <row r="417" spans="1:16">
      <c r="A417" s="260" t="e">
        <f>SUMIFS('APP-1'!#REF!,'APP-1'!#REF!,ANALITICO!$F417)</f>
        <v>#REF!</v>
      </c>
      <c r="B417" s="260" t="str">
        <f t="shared" si="19"/>
        <v>5000</v>
      </c>
      <c r="C417" s="264" t="str">
        <f t="shared" si="20"/>
        <v>2</v>
      </c>
      <c r="D417" s="264" t="str">
        <f t="shared" si="21"/>
        <v>1</v>
      </c>
      <c r="E417" s="260" t="s">
        <v>526</v>
      </c>
      <c r="F417" s="260">
        <v>211203</v>
      </c>
      <c r="G417" s="260" t="s">
        <v>527</v>
      </c>
      <c r="H417" s="260">
        <v>56212100</v>
      </c>
      <c r="I417" s="260" t="s">
        <v>541</v>
      </c>
      <c r="J417" s="261">
        <v>1052300</v>
      </c>
      <c r="K417" s="261">
        <v>1052300</v>
      </c>
      <c r="L417" s="261">
        <v>0</v>
      </c>
      <c r="M417" s="261">
        <v>0</v>
      </c>
      <c r="O417" s="260" t="s">
        <v>579</v>
      </c>
      <c r="P417" s="260">
        <v>211203</v>
      </c>
    </row>
    <row r="418" spans="1:16">
      <c r="A418" s="260" t="e">
        <f>SUMIFS('APP-1'!#REF!,'APP-1'!#REF!,ANALITICO!$F418)</f>
        <v>#REF!</v>
      </c>
      <c r="B418" s="260" t="str">
        <f t="shared" si="19"/>
        <v>2000</v>
      </c>
      <c r="C418" s="264" t="str">
        <f t="shared" si="20"/>
        <v>2</v>
      </c>
      <c r="D418" s="264" t="str">
        <f t="shared" si="21"/>
        <v>2</v>
      </c>
      <c r="E418" s="260" t="s">
        <v>526</v>
      </c>
      <c r="F418" s="260">
        <v>211203</v>
      </c>
      <c r="G418" s="260" t="s">
        <v>531</v>
      </c>
      <c r="H418" s="260">
        <v>26112200</v>
      </c>
      <c r="J418" s="261">
        <v>18614335</v>
      </c>
      <c r="K418" s="261">
        <v>18614335</v>
      </c>
      <c r="L418" s="261">
        <v>2447228.17</v>
      </c>
      <c r="M418" s="261">
        <v>2447228.17</v>
      </c>
      <c r="O418" s="260" t="s">
        <v>579</v>
      </c>
      <c r="P418" s="260">
        <v>211203</v>
      </c>
    </row>
    <row r="419" spans="1:16">
      <c r="A419" s="260" t="e">
        <f>SUMIFS('APP-1'!#REF!,'APP-1'!#REF!,ANALITICO!$F419)</f>
        <v>#REF!</v>
      </c>
      <c r="B419" s="282" t="str">
        <f t="shared" si="19"/>
        <v>1000</v>
      </c>
      <c r="C419" s="264" t="str">
        <f t="shared" si="20"/>
        <v>1</v>
      </c>
      <c r="D419" s="264" t="str">
        <f t="shared" si="21"/>
        <v>1</v>
      </c>
      <c r="E419" s="260" t="s">
        <v>526</v>
      </c>
      <c r="F419" s="260">
        <v>213206</v>
      </c>
      <c r="G419" s="260" t="s">
        <v>527</v>
      </c>
      <c r="H419" s="260">
        <v>11311100</v>
      </c>
      <c r="J419" s="261">
        <v>10290964</v>
      </c>
      <c r="K419" s="261">
        <v>10290964</v>
      </c>
      <c r="L419" s="261">
        <v>2248039</v>
      </c>
      <c r="M419" s="261">
        <v>2248039</v>
      </c>
      <c r="O419" s="260" t="s">
        <v>579</v>
      </c>
      <c r="P419" s="260">
        <v>213206</v>
      </c>
    </row>
    <row r="420" spans="1:16">
      <c r="A420" s="260" t="e">
        <f>SUMIFS('APP-1'!#REF!,'APP-1'!#REF!,ANALITICO!$F420)</f>
        <v>#REF!</v>
      </c>
      <c r="B420" s="282" t="str">
        <f t="shared" si="19"/>
        <v>1000</v>
      </c>
      <c r="C420" s="264" t="str">
        <f t="shared" si="20"/>
        <v>1</v>
      </c>
      <c r="D420" s="264" t="str">
        <f t="shared" si="21"/>
        <v>1</v>
      </c>
      <c r="E420" s="260" t="s">
        <v>526</v>
      </c>
      <c r="F420" s="260">
        <v>213206</v>
      </c>
      <c r="G420" s="260" t="s">
        <v>527</v>
      </c>
      <c r="H420" s="260">
        <v>11321100</v>
      </c>
      <c r="J420" s="261">
        <v>1439206</v>
      </c>
      <c r="K420" s="261">
        <v>1439206</v>
      </c>
      <c r="L420" s="261">
        <v>366759</v>
      </c>
      <c r="M420" s="261">
        <v>366759</v>
      </c>
      <c r="O420" s="260" t="s">
        <v>579</v>
      </c>
      <c r="P420" s="260">
        <v>213206</v>
      </c>
    </row>
    <row r="421" spans="1:16">
      <c r="A421" s="260" t="e">
        <f>SUMIFS('APP-1'!#REF!,'APP-1'!#REF!,ANALITICO!$F421)</f>
        <v>#REF!</v>
      </c>
      <c r="B421" s="282" t="str">
        <f t="shared" si="19"/>
        <v>1000</v>
      </c>
      <c r="C421" s="264" t="str">
        <f t="shared" si="20"/>
        <v>2</v>
      </c>
      <c r="D421" s="264" t="str">
        <f t="shared" si="21"/>
        <v>1</v>
      </c>
      <c r="E421" s="260" t="s">
        <v>526</v>
      </c>
      <c r="F421" s="260">
        <v>213206</v>
      </c>
      <c r="G421" s="260" t="s">
        <v>527</v>
      </c>
      <c r="H421" s="260">
        <v>11322100</v>
      </c>
      <c r="J421" s="261">
        <v>12166319</v>
      </c>
      <c r="K421" s="261">
        <v>12166319</v>
      </c>
      <c r="L421" s="261">
        <v>2057561.47</v>
      </c>
      <c r="M421" s="261">
        <v>2057561.47</v>
      </c>
      <c r="O421" s="260" t="s">
        <v>579</v>
      </c>
      <c r="P421" s="260">
        <v>213206</v>
      </c>
    </row>
    <row r="422" spans="1:16">
      <c r="A422" s="260" t="e">
        <f>SUMIFS('APP-1'!#REF!,'APP-1'!#REF!,ANALITICO!$F422)</f>
        <v>#REF!</v>
      </c>
      <c r="B422" s="282" t="str">
        <f t="shared" si="19"/>
        <v>1000</v>
      </c>
      <c r="C422" s="264" t="str">
        <f t="shared" si="20"/>
        <v>1</v>
      </c>
      <c r="D422" s="264" t="str">
        <f t="shared" si="21"/>
        <v>1</v>
      </c>
      <c r="E422" s="260" t="s">
        <v>526</v>
      </c>
      <c r="F422" s="260">
        <v>213206</v>
      </c>
      <c r="G422" s="260" t="s">
        <v>527</v>
      </c>
      <c r="H422" s="260">
        <v>12211108</v>
      </c>
      <c r="J422" s="261">
        <v>2052805</v>
      </c>
      <c r="K422" s="261">
        <v>2052805</v>
      </c>
      <c r="L422" s="261">
        <v>521121</v>
      </c>
      <c r="M422" s="261">
        <v>521121</v>
      </c>
      <c r="O422" s="260" t="s">
        <v>579</v>
      </c>
      <c r="P422" s="260">
        <v>213206</v>
      </c>
    </row>
    <row r="423" spans="1:16">
      <c r="A423" s="260" t="e">
        <f>SUMIFS('APP-1'!#REF!,'APP-1'!#REF!,ANALITICO!$F423)</f>
        <v>#REF!</v>
      </c>
      <c r="B423" s="282" t="str">
        <f t="shared" si="19"/>
        <v>1000</v>
      </c>
      <c r="C423" s="264" t="str">
        <f t="shared" si="20"/>
        <v>2</v>
      </c>
      <c r="D423" s="264" t="str">
        <f t="shared" si="21"/>
        <v>1</v>
      </c>
      <c r="E423" s="260" t="s">
        <v>526</v>
      </c>
      <c r="F423" s="260">
        <v>213206</v>
      </c>
      <c r="G423" s="260" t="s">
        <v>527</v>
      </c>
      <c r="H423" s="260">
        <v>13112100</v>
      </c>
      <c r="J423" s="261">
        <v>312718</v>
      </c>
      <c r="K423" s="261">
        <v>312718</v>
      </c>
      <c r="L423" s="261">
        <v>79386</v>
      </c>
      <c r="M423" s="261">
        <v>79386</v>
      </c>
      <c r="O423" s="260" t="s">
        <v>579</v>
      </c>
      <c r="P423" s="260">
        <v>213206</v>
      </c>
    </row>
    <row r="424" spans="1:16">
      <c r="A424" s="260" t="e">
        <f>SUMIFS('APP-1'!#REF!,'APP-1'!#REF!,ANALITICO!$F424)</f>
        <v>#REF!</v>
      </c>
      <c r="B424" s="282" t="str">
        <f t="shared" si="19"/>
        <v>1000</v>
      </c>
      <c r="C424" s="264" t="str">
        <f t="shared" si="20"/>
        <v>2</v>
      </c>
      <c r="D424" s="264" t="str">
        <f t="shared" si="21"/>
        <v>1</v>
      </c>
      <c r="E424" s="260" t="s">
        <v>526</v>
      </c>
      <c r="F424" s="260">
        <v>213206</v>
      </c>
      <c r="G424" s="260" t="s">
        <v>527</v>
      </c>
      <c r="H424" s="260">
        <v>13212100</v>
      </c>
      <c r="J424" s="261">
        <v>375596</v>
      </c>
      <c r="K424" s="261">
        <v>375596</v>
      </c>
      <c r="L424" s="261">
        <v>0</v>
      </c>
      <c r="M424" s="261">
        <v>0</v>
      </c>
      <c r="O424" s="260" t="s">
        <v>579</v>
      </c>
      <c r="P424" s="260">
        <v>213206</v>
      </c>
    </row>
    <row r="425" spans="1:16">
      <c r="A425" s="260" t="e">
        <f>SUMIFS('APP-1'!#REF!,'APP-1'!#REF!,ANALITICO!$F425)</f>
        <v>#REF!</v>
      </c>
      <c r="B425" s="282" t="str">
        <f t="shared" si="19"/>
        <v>1000</v>
      </c>
      <c r="C425" s="264" t="str">
        <f t="shared" si="20"/>
        <v>2</v>
      </c>
      <c r="D425" s="264" t="str">
        <f t="shared" si="21"/>
        <v>1</v>
      </c>
      <c r="E425" s="260" t="s">
        <v>526</v>
      </c>
      <c r="F425" s="260">
        <v>213206</v>
      </c>
      <c r="G425" s="260" t="s">
        <v>527</v>
      </c>
      <c r="H425" s="260">
        <v>13222100</v>
      </c>
      <c r="J425" s="261">
        <v>21688</v>
      </c>
      <c r="K425" s="261">
        <v>21688</v>
      </c>
      <c r="L425" s="261">
        <v>6537</v>
      </c>
      <c r="M425" s="261">
        <v>6537</v>
      </c>
      <c r="O425" s="260" t="s">
        <v>579</v>
      </c>
      <c r="P425" s="260">
        <v>213206</v>
      </c>
    </row>
    <row r="426" spans="1:16">
      <c r="A426" s="260" t="e">
        <f>SUMIFS('APP-1'!#REF!,'APP-1'!#REF!,ANALITICO!$F426)</f>
        <v>#REF!</v>
      </c>
      <c r="B426" s="282" t="str">
        <f t="shared" si="19"/>
        <v>1000</v>
      </c>
      <c r="C426" s="264" t="str">
        <f t="shared" si="20"/>
        <v>2</v>
      </c>
      <c r="D426" s="264" t="str">
        <f t="shared" si="21"/>
        <v>1</v>
      </c>
      <c r="E426" s="260" t="s">
        <v>526</v>
      </c>
      <c r="F426" s="260">
        <v>213206</v>
      </c>
      <c r="G426" s="260" t="s">
        <v>527</v>
      </c>
      <c r="H426" s="260">
        <v>13232100</v>
      </c>
      <c r="J426" s="261">
        <v>1369272</v>
      </c>
      <c r="K426" s="261">
        <v>1369272</v>
      </c>
      <c r="L426" s="261">
        <v>0</v>
      </c>
      <c r="M426" s="261">
        <v>0</v>
      </c>
      <c r="O426" s="260" t="s">
        <v>579</v>
      </c>
      <c r="P426" s="260">
        <v>213206</v>
      </c>
    </row>
    <row r="427" spans="1:16">
      <c r="A427" s="260" t="e">
        <f>SUMIFS('APP-1'!#REF!,'APP-1'!#REF!,ANALITICO!$F427)</f>
        <v>#REF!</v>
      </c>
      <c r="B427" s="282" t="str">
        <f t="shared" si="19"/>
        <v>1000</v>
      </c>
      <c r="C427" s="264" t="str">
        <f t="shared" si="20"/>
        <v>2</v>
      </c>
      <c r="D427" s="264" t="str">
        <f t="shared" si="21"/>
        <v>1</v>
      </c>
      <c r="E427" s="260" t="s">
        <v>526</v>
      </c>
      <c r="F427" s="260">
        <v>213206</v>
      </c>
      <c r="G427" s="260" t="s">
        <v>527</v>
      </c>
      <c r="H427" s="260">
        <v>13232108</v>
      </c>
      <c r="J427" s="261">
        <v>540750</v>
      </c>
      <c r="K427" s="261">
        <v>540750</v>
      </c>
      <c r="L427" s="261">
        <v>0</v>
      </c>
      <c r="M427" s="261">
        <v>0</v>
      </c>
      <c r="O427" s="260" t="s">
        <v>579</v>
      </c>
      <c r="P427" s="260">
        <v>213206</v>
      </c>
    </row>
    <row r="428" spans="1:16">
      <c r="A428" s="260" t="e">
        <f>SUMIFS('APP-1'!#REF!,'APP-1'!#REF!,ANALITICO!$F428)</f>
        <v>#REF!</v>
      </c>
      <c r="B428" s="282" t="str">
        <f t="shared" si="19"/>
        <v>1000</v>
      </c>
      <c r="C428" s="264" t="str">
        <f t="shared" si="20"/>
        <v>2</v>
      </c>
      <c r="D428" s="264" t="str">
        <f t="shared" si="21"/>
        <v>1</v>
      </c>
      <c r="E428" s="260" t="s">
        <v>526</v>
      </c>
      <c r="F428" s="260">
        <v>213206</v>
      </c>
      <c r="G428" s="260" t="s">
        <v>527</v>
      </c>
      <c r="H428" s="260">
        <v>13312100</v>
      </c>
      <c r="J428" s="261">
        <v>1043806</v>
      </c>
      <c r="K428" s="261">
        <v>1043806</v>
      </c>
      <c r="L428" s="261">
        <v>305370</v>
      </c>
      <c r="M428" s="261">
        <v>305370</v>
      </c>
      <c r="O428" s="260" t="s">
        <v>579</v>
      </c>
      <c r="P428" s="260">
        <v>213206</v>
      </c>
    </row>
    <row r="429" spans="1:16">
      <c r="A429" s="260" t="e">
        <f>SUMIFS('APP-1'!#REF!,'APP-1'!#REF!,ANALITICO!$F429)</f>
        <v>#REF!</v>
      </c>
      <c r="B429" s="282" t="str">
        <f t="shared" si="19"/>
        <v>1000</v>
      </c>
      <c r="C429" s="264" t="str">
        <f t="shared" si="20"/>
        <v>2</v>
      </c>
      <c r="D429" s="264" t="str">
        <f t="shared" si="21"/>
        <v>1</v>
      </c>
      <c r="E429" s="260" t="s">
        <v>526</v>
      </c>
      <c r="F429" s="260">
        <v>213206</v>
      </c>
      <c r="G429" s="260" t="s">
        <v>527</v>
      </c>
      <c r="H429" s="260">
        <v>13322100</v>
      </c>
      <c r="J429" s="261">
        <v>288789</v>
      </c>
      <c r="K429" s="261">
        <v>288789</v>
      </c>
      <c r="L429" s="261">
        <v>88100</v>
      </c>
      <c r="M429" s="261">
        <v>88100</v>
      </c>
      <c r="O429" s="260" t="s">
        <v>579</v>
      </c>
      <c r="P429" s="260">
        <v>213206</v>
      </c>
    </row>
    <row r="430" spans="1:16">
      <c r="A430" s="260" t="e">
        <f>SUMIFS('APP-1'!#REF!,'APP-1'!#REF!,ANALITICO!$F430)</f>
        <v>#REF!</v>
      </c>
      <c r="B430" s="282" t="str">
        <f t="shared" si="19"/>
        <v>1000</v>
      </c>
      <c r="C430" s="264" t="str">
        <f t="shared" si="20"/>
        <v>2</v>
      </c>
      <c r="D430" s="264" t="str">
        <f t="shared" si="21"/>
        <v>1</v>
      </c>
      <c r="E430" s="260" t="s">
        <v>526</v>
      </c>
      <c r="F430" s="260">
        <v>213206</v>
      </c>
      <c r="G430" s="260" t="s">
        <v>527</v>
      </c>
      <c r="H430" s="260">
        <v>13432100</v>
      </c>
      <c r="J430" s="261">
        <v>1714798</v>
      </c>
      <c r="K430" s="261">
        <v>1714798</v>
      </c>
      <c r="L430" s="261">
        <v>442599</v>
      </c>
      <c r="M430" s="261">
        <v>442599</v>
      </c>
      <c r="O430" s="260" t="s">
        <v>579</v>
      </c>
      <c r="P430" s="260">
        <v>213206</v>
      </c>
    </row>
    <row r="431" spans="1:16">
      <c r="A431" s="260" t="e">
        <f>SUMIFS('APP-1'!#REF!,'APP-1'!#REF!,ANALITICO!$F431)</f>
        <v>#REF!</v>
      </c>
      <c r="B431" s="282" t="str">
        <f t="shared" si="19"/>
        <v>1000</v>
      </c>
      <c r="C431" s="264" t="str">
        <f t="shared" si="20"/>
        <v>2</v>
      </c>
      <c r="D431" s="264" t="str">
        <f t="shared" si="21"/>
        <v>2</v>
      </c>
      <c r="E431" s="260" t="s">
        <v>526</v>
      </c>
      <c r="F431" s="260">
        <v>213206</v>
      </c>
      <c r="G431" s="260" t="s">
        <v>527</v>
      </c>
      <c r="H431" s="260">
        <v>14112201</v>
      </c>
      <c r="J431" s="261">
        <v>2707830</v>
      </c>
      <c r="K431" s="261">
        <v>2707830</v>
      </c>
      <c r="L431" s="261">
        <v>538826.48</v>
      </c>
      <c r="M431" s="261">
        <v>538826.48</v>
      </c>
      <c r="O431" s="260" t="s">
        <v>579</v>
      </c>
      <c r="P431" s="260">
        <v>213206</v>
      </c>
    </row>
    <row r="432" spans="1:16">
      <c r="A432" s="260" t="e">
        <f>SUMIFS('APP-1'!#REF!,'APP-1'!#REF!,ANALITICO!$F432)</f>
        <v>#REF!</v>
      </c>
      <c r="B432" s="282" t="str">
        <f t="shared" si="19"/>
        <v>1000</v>
      </c>
      <c r="C432" s="264" t="str">
        <f t="shared" si="20"/>
        <v>2</v>
      </c>
      <c r="D432" s="264" t="str">
        <f t="shared" si="21"/>
        <v>2</v>
      </c>
      <c r="E432" s="260" t="s">
        <v>526</v>
      </c>
      <c r="F432" s="260">
        <v>213206</v>
      </c>
      <c r="G432" s="260" t="s">
        <v>527</v>
      </c>
      <c r="H432" s="260">
        <v>14112203</v>
      </c>
      <c r="J432" s="261">
        <v>939376</v>
      </c>
      <c r="K432" s="261">
        <v>939376</v>
      </c>
      <c r="L432" s="261">
        <v>189854.91</v>
      </c>
      <c r="M432" s="261">
        <v>189854.91</v>
      </c>
      <c r="O432" s="260" t="s">
        <v>579</v>
      </c>
      <c r="P432" s="260">
        <v>213206</v>
      </c>
    </row>
    <row r="433" spans="1:16">
      <c r="A433" s="260" t="e">
        <f>SUMIFS('APP-1'!#REF!,'APP-1'!#REF!,ANALITICO!$F433)</f>
        <v>#REF!</v>
      </c>
      <c r="B433" s="282" t="str">
        <f t="shared" si="19"/>
        <v>1000</v>
      </c>
      <c r="C433" s="264" t="str">
        <f t="shared" si="20"/>
        <v>2</v>
      </c>
      <c r="D433" s="264" t="str">
        <f t="shared" si="21"/>
        <v>2</v>
      </c>
      <c r="E433" s="260" t="s">
        <v>526</v>
      </c>
      <c r="F433" s="260">
        <v>213206</v>
      </c>
      <c r="G433" s="260" t="s">
        <v>527</v>
      </c>
      <c r="H433" s="260">
        <v>14112208</v>
      </c>
      <c r="J433" s="261">
        <v>187062</v>
      </c>
      <c r="K433" s="261">
        <v>187062</v>
      </c>
      <c r="L433" s="261">
        <v>36409.089999999997</v>
      </c>
      <c r="M433" s="261">
        <v>36409.089999999997</v>
      </c>
      <c r="O433" s="260" t="s">
        <v>579</v>
      </c>
      <c r="P433" s="260">
        <v>213206</v>
      </c>
    </row>
    <row r="434" spans="1:16">
      <c r="A434" s="260" t="e">
        <f>SUMIFS('APP-1'!#REF!,'APP-1'!#REF!,ANALITICO!$F434)</f>
        <v>#REF!</v>
      </c>
      <c r="B434" s="282" t="str">
        <f t="shared" si="19"/>
        <v>1000</v>
      </c>
      <c r="C434" s="264" t="str">
        <f t="shared" si="20"/>
        <v>2</v>
      </c>
      <c r="D434" s="264" t="str">
        <f t="shared" si="21"/>
        <v>2</v>
      </c>
      <c r="E434" s="260" t="s">
        <v>526</v>
      </c>
      <c r="F434" s="260">
        <v>213206</v>
      </c>
      <c r="G434" s="260" t="s">
        <v>527</v>
      </c>
      <c r="H434" s="260">
        <v>14212201</v>
      </c>
      <c r="J434" s="261">
        <v>127969</v>
      </c>
      <c r="K434" s="261">
        <v>127969</v>
      </c>
      <c r="L434" s="261">
        <v>22695.72</v>
      </c>
      <c r="M434" s="261">
        <v>22695.72</v>
      </c>
      <c r="O434" s="260" t="s">
        <v>579</v>
      </c>
      <c r="P434" s="260">
        <v>213206</v>
      </c>
    </row>
    <row r="435" spans="1:16">
      <c r="A435" s="260" t="e">
        <f>SUMIFS('APP-1'!#REF!,'APP-1'!#REF!,ANALITICO!$F435)</f>
        <v>#REF!</v>
      </c>
      <c r="B435" s="282" t="str">
        <f t="shared" si="19"/>
        <v>1000</v>
      </c>
      <c r="C435" s="264" t="str">
        <f t="shared" si="20"/>
        <v>2</v>
      </c>
      <c r="D435" s="264" t="str">
        <f t="shared" si="21"/>
        <v>2</v>
      </c>
      <c r="E435" s="260" t="s">
        <v>526</v>
      </c>
      <c r="F435" s="260">
        <v>213206</v>
      </c>
      <c r="G435" s="260" t="s">
        <v>527</v>
      </c>
      <c r="H435" s="260">
        <v>14212203</v>
      </c>
      <c r="J435" s="261">
        <v>394488</v>
      </c>
      <c r="K435" s="261">
        <v>394488</v>
      </c>
      <c r="L435" s="261">
        <v>75308.94</v>
      </c>
      <c r="M435" s="261">
        <v>75308.94</v>
      </c>
      <c r="O435" s="260" t="s">
        <v>579</v>
      </c>
      <c r="P435" s="260">
        <v>213206</v>
      </c>
    </row>
    <row r="436" spans="1:16">
      <c r="A436" s="260" t="e">
        <f>SUMIFS('APP-1'!#REF!,'APP-1'!#REF!,ANALITICO!$F436)</f>
        <v>#REF!</v>
      </c>
      <c r="B436" s="282" t="str">
        <f t="shared" si="19"/>
        <v>1000</v>
      </c>
      <c r="C436" s="264" t="str">
        <f t="shared" si="20"/>
        <v>2</v>
      </c>
      <c r="D436" s="264" t="str">
        <f t="shared" si="21"/>
        <v>2</v>
      </c>
      <c r="E436" s="260" t="s">
        <v>526</v>
      </c>
      <c r="F436" s="260">
        <v>213206</v>
      </c>
      <c r="G436" s="260" t="s">
        <v>527</v>
      </c>
      <c r="H436" s="260">
        <v>14312200</v>
      </c>
      <c r="J436" s="261">
        <v>1156171</v>
      </c>
      <c r="K436" s="261">
        <v>1156171</v>
      </c>
      <c r="L436" s="261">
        <v>196990</v>
      </c>
      <c r="M436" s="261">
        <v>196990</v>
      </c>
      <c r="O436" s="260" t="s">
        <v>579</v>
      </c>
      <c r="P436" s="260">
        <v>213206</v>
      </c>
    </row>
    <row r="437" spans="1:16">
      <c r="A437" s="260" t="e">
        <f>SUMIFS('APP-1'!#REF!,'APP-1'!#REF!,ANALITICO!$F437)</f>
        <v>#REF!</v>
      </c>
      <c r="B437" s="282" t="str">
        <f t="shared" si="19"/>
        <v>1000</v>
      </c>
      <c r="C437" s="264" t="str">
        <f t="shared" si="20"/>
        <v>2</v>
      </c>
      <c r="D437" s="264" t="str">
        <f t="shared" si="21"/>
        <v>2</v>
      </c>
      <c r="E437" s="260" t="s">
        <v>526</v>
      </c>
      <c r="F437" s="260">
        <v>213206</v>
      </c>
      <c r="G437" s="260" t="s">
        <v>527</v>
      </c>
      <c r="H437" s="260">
        <v>14412200</v>
      </c>
      <c r="J437" s="261">
        <v>1155897</v>
      </c>
      <c r="K437" s="261">
        <v>1155897</v>
      </c>
      <c r="L437" s="261">
        <v>189965.68</v>
      </c>
      <c r="M437" s="261">
        <v>189965.68</v>
      </c>
      <c r="O437" s="260" t="s">
        <v>579</v>
      </c>
      <c r="P437" s="260">
        <v>213206</v>
      </c>
    </row>
    <row r="438" spans="1:16">
      <c r="A438" s="260" t="e">
        <f>SUMIFS('APP-1'!#REF!,'APP-1'!#REF!,ANALITICO!$F438)</f>
        <v>#REF!</v>
      </c>
      <c r="B438" s="282" t="str">
        <f t="shared" si="19"/>
        <v>1000</v>
      </c>
      <c r="C438" s="264" t="str">
        <f t="shared" si="20"/>
        <v>2</v>
      </c>
      <c r="D438" s="264" t="str">
        <f t="shared" si="21"/>
        <v>2</v>
      </c>
      <c r="E438" s="260" t="s">
        <v>526</v>
      </c>
      <c r="F438" s="260">
        <v>213206</v>
      </c>
      <c r="G438" s="260" t="s">
        <v>527</v>
      </c>
      <c r="H438" s="260">
        <v>14432200</v>
      </c>
      <c r="J438" s="261">
        <v>129590</v>
      </c>
      <c r="K438" s="261">
        <v>129590</v>
      </c>
      <c r="L438" s="261">
        <v>19731.330000000002</v>
      </c>
      <c r="M438" s="261">
        <v>19731.330000000002</v>
      </c>
      <c r="O438" s="260" t="s">
        <v>579</v>
      </c>
      <c r="P438" s="260">
        <v>213206</v>
      </c>
    </row>
    <row r="439" spans="1:16">
      <c r="A439" s="260" t="e">
        <f>SUMIFS('APP-1'!#REF!,'APP-1'!#REF!,ANALITICO!$F439)</f>
        <v>#REF!</v>
      </c>
      <c r="B439" s="282" t="str">
        <f t="shared" si="19"/>
        <v>1000</v>
      </c>
      <c r="C439" s="264" t="str">
        <f t="shared" si="20"/>
        <v>1</v>
      </c>
      <c r="D439" s="264" t="str">
        <f t="shared" si="21"/>
        <v>2</v>
      </c>
      <c r="E439" s="260" t="s">
        <v>526</v>
      </c>
      <c r="F439" s="260">
        <v>213206</v>
      </c>
      <c r="G439" s="260" t="s">
        <v>527</v>
      </c>
      <c r="H439" s="260">
        <v>15111200</v>
      </c>
      <c r="J439" s="261">
        <v>11292201</v>
      </c>
      <c r="K439" s="261">
        <v>11292201</v>
      </c>
      <c r="L439" s="261">
        <v>2192128.42</v>
      </c>
      <c r="M439" s="261">
        <v>2192128.42</v>
      </c>
      <c r="O439" s="260" t="s">
        <v>579</v>
      </c>
      <c r="P439" s="260">
        <v>213206</v>
      </c>
    </row>
    <row r="440" spans="1:16">
      <c r="A440" s="260" t="e">
        <f>SUMIFS('APP-1'!#REF!,'APP-1'!#REF!,ANALITICO!$F440)</f>
        <v>#REF!</v>
      </c>
      <c r="B440" s="282" t="str">
        <f t="shared" si="19"/>
        <v>1000</v>
      </c>
      <c r="C440" s="264" t="str">
        <f t="shared" si="20"/>
        <v>2</v>
      </c>
      <c r="D440" s="264" t="str">
        <f t="shared" si="21"/>
        <v>1</v>
      </c>
      <c r="E440" s="260" t="s">
        <v>526</v>
      </c>
      <c r="F440" s="260">
        <v>213206</v>
      </c>
      <c r="G440" s="260" t="s">
        <v>527</v>
      </c>
      <c r="H440" s="260">
        <v>15412100</v>
      </c>
      <c r="J440" s="261">
        <v>1300843</v>
      </c>
      <c r="K440" s="261">
        <v>1300843</v>
      </c>
      <c r="L440" s="261">
        <v>461700</v>
      </c>
      <c r="M440" s="261">
        <v>461700</v>
      </c>
      <c r="O440" s="260" t="s">
        <v>579</v>
      </c>
      <c r="P440" s="260">
        <v>213206</v>
      </c>
    </row>
    <row r="441" spans="1:16">
      <c r="A441" s="260" t="e">
        <f>SUMIFS('APP-1'!#REF!,'APP-1'!#REF!,ANALITICO!$F441)</f>
        <v>#REF!</v>
      </c>
      <c r="B441" s="282" t="str">
        <f t="shared" si="19"/>
        <v>1000</v>
      </c>
      <c r="C441" s="264" t="str">
        <f t="shared" si="20"/>
        <v>2</v>
      </c>
      <c r="D441" s="264" t="str">
        <f t="shared" si="21"/>
        <v>2</v>
      </c>
      <c r="E441" s="260" t="s">
        <v>526</v>
      </c>
      <c r="F441" s="260">
        <v>213206</v>
      </c>
      <c r="G441" s="260" t="s">
        <v>527</v>
      </c>
      <c r="H441" s="260">
        <v>15412208</v>
      </c>
      <c r="J441" s="261">
        <v>540750</v>
      </c>
      <c r="K441" s="261">
        <v>540750</v>
      </c>
      <c r="L441" s="261">
        <v>0</v>
      </c>
      <c r="M441" s="261">
        <v>0</v>
      </c>
      <c r="O441" s="260" t="s">
        <v>579</v>
      </c>
      <c r="P441" s="260">
        <v>213206</v>
      </c>
    </row>
    <row r="442" spans="1:16">
      <c r="A442" s="260" t="e">
        <f>SUMIFS('APP-1'!#REF!,'APP-1'!#REF!,ANALITICO!$F442)</f>
        <v>#REF!</v>
      </c>
      <c r="B442" s="282" t="str">
        <f t="shared" si="19"/>
        <v>1000</v>
      </c>
      <c r="C442" s="264" t="str">
        <f t="shared" si="20"/>
        <v>2</v>
      </c>
      <c r="D442" s="264" t="str">
        <f t="shared" si="21"/>
        <v>2</v>
      </c>
      <c r="E442" s="260" t="s">
        <v>526</v>
      </c>
      <c r="F442" s="260">
        <v>213206</v>
      </c>
      <c r="G442" s="260" t="s">
        <v>527</v>
      </c>
      <c r="H442" s="260">
        <v>15412218</v>
      </c>
      <c r="J442" s="261">
        <v>2081500</v>
      </c>
      <c r="K442" s="261">
        <v>2081500</v>
      </c>
      <c r="L442" s="261">
        <v>0</v>
      </c>
      <c r="M442" s="261">
        <v>0</v>
      </c>
      <c r="O442" s="260" t="s">
        <v>579</v>
      </c>
      <c r="P442" s="260">
        <v>213206</v>
      </c>
    </row>
    <row r="443" spans="1:16">
      <c r="A443" s="260" t="e">
        <f>SUMIFS('APP-1'!#REF!,'APP-1'!#REF!,ANALITICO!$F443)</f>
        <v>#REF!</v>
      </c>
      <c r="B443" s="282" t="str">
        <f t="shared" si="19"/>
        <v>1000</v>
      </c>
      <c r="C443" s="264" t="str">
        <f t="shared" si="20"/>
        <v>2</v>
      </c>
      <c r="D443" s="264" t="str">
        <f t="shared" si="21"/>
        <v>1</v>
      </c>
      <c r="E443" s="260" t="s">
        <v>526</v>
      </c>
      <c r="F443" s="260">
        <v>213206</v>
      </c>
      <c r="G443" s="260" t="s">
        <v>527</v>
      </c>
      <c r="H443" s="260">
        <v>15422100</v>
      </c>
      <c r="J443" s="261">
        <v>16399</v>
      </c>
      <c r="K443" s="261">
        <v>16399</v>
      </c>
      <c r="L443" s="261">
        <v>6030</v>
      </c>
      <c r="M443" s="261">
        <v>6030</v>
      </c>
      <c r="O443" s="260" t="s">
        <v>579</v>
      </c>
      <c r="P443" s="260">
        <v>213206</v>
      </c>
    </row>
    <row r="444" spans="1:16">
      <c r="A444" s="260" t="e">
        <f>SUMIFS('APP-1'!#REF!,'APP-1'!#REF!,ANALITICO!$F444)</f>
        <v>#REF!</v>
      </c>
      <c r="B444" s="282" t="str">
        <f t="shared" si="19"/>
        <v>1000</v>
      </c>
      <c r="C444" s="264" t="str">
        <f t="shared" si="20"/>
        <v>2</v>
      </c>
      <c r="D444" s="264" t="str">
        <f t="shared" si="21"/>
        <v>1</v>
      </c>
      <c r="E444" s="260" t="s">
        <v>526</v>
      </c>
      <c r="F444" s="260">
        <v>213206</v>
      </c>
      <c r="G444" s="260" t="s">
        <v>527</v>
      </c>
      <c r="H444" s="260">
        <v>15442100</v>
      </c>
      <c r="J444" s="261">
        <v>1926988</v>
      </c>
      <c r="K444" s="261">
        <v>1926988</v>
      </c>
      <c r="L444" s="261">
        <v>538740</v>
      </c>
      <c r="M444" s="261">
        <v>538740</v>
      </c>
      <c r="O444" s="260" t="s">
        <v>579</v>
      </c>
      <c r="P444" s="260">
        <v>213206</v>
      </c>
    </row>
    <row r="445" spans="1:16">
      <c r="A445" s="260" t="e">
        <f>SUMIFS('APP-1'!#REF!,'APP-1'!#REF!,ANALITICO!$F445)</f>
        <v>#REF!</v>
      </c>
      <c r="B445" s="282" t="str">
        <f t="shared" si="19"/>
        <v>1000</v>
      </c>
      <c r="C445" s="264" t="str">
        <f t="shared" si="20"/>
        <v>2</v>
      </c>
      <c r="D445" s="264" t="str">
        <f t="shared" si="21"/>
        <v>1</v>
      </c>
      <c r="E445" s="260" t="s">
        <v>526</v>
      </c>
      <c r="F445" s="260">
        <v>213206</v>
      </c>
      <c r="G445" s="260" t="s">
        <v>527</v>
      </c>
      <c r="H445" s="260">
        <v>15452100</v>
      </c>
      <c r="J445" s="261">
        <v>110500</v>
      </c>
      <c r="K445" s="261">
        <v>110500</v>
      </c>
      <c r="L445" s="261">
        <v>9208</v>
      </c>
      <c r="M445" s="261">
        <v>9208</v>
      </c>
      <c r="O445" s="260" t="s">
        <v>579</v>
      </c>
      <c r="P445" s="260">
        <v>213206</v>
      </c>
    </row>
    <row r="446" spans="1:16">
      <c r="A446" s="260" t="e">
        <f>SUMIFS('APP-1'!#REF!,'APP-1'!#REF!,ANALITICO!$F446)</f>
        <v>#REF!</v>
      </c>
      <c r="B446" s="282" t="str">
        <f t="shared" si="19"/>
        <v>1000</v>
      </c>
      <c r="C446" s="264" t="str">
        <f t="shared" si="20"/>
        <v>2</v>
      </c>
      <c r="D446" s="264" t="str">
        <f t="shared" si="21"/>
        <v>1</v>
      </c>
      <c r="E446" s="260" t="s">
        <v>526</v>
      </c>
      <c r="F446" s="260">
        <v>213206</v>
      </c>
      <c r="G446" s="260" t="s">
        <v>527</v>
      </c>
      <c r="H446" s="260">
        <v>15452109</v>
      </c>
      <c r="J446" s="261">
        <v>1675639</v>
      </c>
      <c r="K446" s="261">
        <v>1675639</v>
      </c>
      <c r="L446" s="261">
        <v>358404.27</v>
      </c>
      <c r="M446" s="261">
        <v>358404.27</v>
      </c>
      <c r="O446" s="260" t="s">
        <v>579</v>
      </c>
      <c r="P446" s="260">
        <v>213206</v>
      </c>
    </row>
    <row r="447" spans="1:16">
      <c r="A447" s="260" t="e">
        <f>SUMIFS('APP-1'!#REF!,'APP-1'!#REF!,ANALITICO!$F447)</f>
        <v>#REF!</v>
      </c>
      <c r="B447" s="282" t="str">
        <f t="shared" si="19"/>
        <v>1000</v>
      </c>
      <c r="C447" s="264" t="str">
        <f t="shared" si="20"/>
        <v>2</v>
      </c>
      <c r="D447" s="264" t="str">
        <f t="shared" si="21"/>
        <v>1</v>
      </c>
      <c r="E447" s="260" t="s">
        <v>526</v>
      </c>
      <c r="F447" s="260">
        <v>213206</v>
      </c>
      <c r="G447" s="260" t="s">
        <v>527</v>
      </c>
      <c r="H447" s="260">
        <v>15452110</v>
      </c>
      <c r="J447" s="261">
        <v>49798</v>
      </c>
      <c r="K447" s="261">
        <v>49798</v>
      </c>
      <c r="L447" s="261">
        <v>12450</v>
      </c>
      <c r="M447" s="261">
        <v>12450</v>
      </c>
      <c r="O447" s="260" t="s">
        <v>579</v>
      </c>
      <c r="P447" s="260">
        <v>213206</v>
      </c>
    </row>
    <row r="448" spans="1:16">
      <c r="A448" s="260" t="e">
        <f>SUMIFS('APP-1'!#REF!,'APP-1'!#REF!,ANALITICO!$F448)</f>
        <v>#REF!</v>
      </c>
      <c r="B448" s="282" t="str">
        <f t="shared" si="19"/>
        <v>1000</v>
      </c>
      <c r="C448" s="264" t="str">
        <f t="shared" si="20"/>
        <v>2</v>
      </c>
      <c r="D448" s="264" t="str">
        <f t="shared" si="21"/>
        <v>1</v>
      </c>
      <c r="E448" s="260" t="s">
        <v>526</v>
      </c>
      <c r="F448" s="260">
        <v>213206</v>
      </c>
      <c r="G448" s="260" t="s">
        <v>527</v>
      </c>
      <c r="H448" s="260">
        <v>15462100</v>
      </c>
      <c r="J448" s="261">
        <v>221581</v>
      </c>
      <c r="K448" s="261">
        <v>221581</v>
      </c>
      <c r="L448" s="261">
        <v>69176</v>
      </c>
      <c r="M448" s="261">
        <v>69176</v>
      </c>
      <c r="O448" s="260" t="s">
        <v>579</v>
      </c>
      <c r="P448" s="260">
        <v>213206</v>
      </c>
    </row>
    <row r="449" spans="1:16">
      <c r="A449" s="260" t="e">
        <f>SUMIFS('APP-1'!#REF!,'APP-1'!#REF!,ANALITICO!$F449)</f>
        <v>#REF!</v>
      </c>
      <c r="B449" s="282" t="str">
        <f t="shared" si="19"/>
        <v>1000</v>
      </c>
      <c r="C449" s="264" t="str">
        <f t="shared" si="20"/>
        <v>2</v>
      </c>
      <c r="D449" s="264" t="str">
        <f t="shared" si="21"/>
        <v>1</v>
      </c>
      <c r="E449" s="260" t="s">
        <v>526</v>
      </c>
      <c r="F449" s="260">
        <v>213206</v>
      </c>
      <c r="G449" s="260" t="s">
        <v>527</v>
      </c>
      <c r="H449" s="260">
        <v>15462151</v>
      </c>
      <c r="J449" s="261">
        <v>2446155</v>
      </c>
      <c r="K449" s="261">
        <v>2446155</v>
      </c>
      <c r="L449" s="261">
        <v>631394</v>
      </c>
      <c r="M449" s="261">
        <v>631394</v>
      </c>
      <c r="O449" s="260" t="s">
        <v>579</v>
      </c>
      <c r="P449" s="260">
        <v>213206</v>
      </c>
    </row>
    <row r="450" spans="1:16">
      <c r="A450" s="260" t="e">
        <f>SUMIFS('APP-1'!#REF!,'APP-1'!#REF!,ANALITICO!$F450)</f>
        <v>#REF!</v>
      </c>
      <c r="B450" s="282" t="str">
        <f t="shared" si="19"/>
        <v>1000</v>
      </c>
      <c r="C450" s="264" t="str">
        <f t="shared" si="20"/>
        <v>2</v>
      </c>
      <c r="D450" s="264" t="str">
        <f t="shared" si="21"/>
        <v>1</v>
      </c>
      <c r="E450" s="260" t="s">
        <v>526</v>
      </c>
      <c r="F450" s="260">
        <v>213206</v>
      </c>
      <c r="G450" s="260" t="s">
        <v>527</v>
      </c>
      <c r="H450" s="260">
        <v>15472100</v>
      </c>
      <c r="J450" s="261">
        <v>110381</v>
      </c>
      <c r="K450" s="261">
        <v>110381</v>
      </c>
      <c r="L450" s="261">
        <v>0</v>
      </c>
      <c r="M450" s="261">
        <v>0</v>
      </c>
      <c r="O450" s="260" t="s">
        <v>579</v>
      </c>
      <c r="P450" s="260">
        <v>213206</v>
      </c>
    </row>
    <row r="451" spans="1:16">
      <c r="A451" s="260" t="e">
        <f>SUMIFS('APP-1'!#REF!,'APP-1'!#REF!,ANALITICO!$F451)</f>
        <v>#REF!</v>
      </c>
      <c r="B451" s="282" t="str">
        <f t="shared" si="19"/>
        <v>1000</v>
      </c>
      <c r="C451" s="264" t="str">
        <f t="shared" si="20"/>
        <v>2</v>
      </c>
      <c r="D451" s="264" t="str">
        <f t="shared" si="21"/>
        <v>1</v>
      </c>
      <c r="E451" s="260" t="s">
        <v>526</v>
      </c>
      <c r="F451" s="260">
        <v>213206</v>
      </c>
      <c r="G451" s="260" t="s">
        <v>527</v>
      </c>
      <c r="H451" s="260">
        <v>15482100</v>
      </c>
      <c r="J451" s="261">
        <v>1882941</v>
      </c>
      <c r="K451" s="261">
        <v>1882941</v>
      </c>
      <c r="L451" s="261">
        <v>634135</v>
      </c>
      <c r="M451" s="261">
        <v>634135</v>
      </c>
      <c r="O451" s="260" t="s">
        <v>579</v>
      </c>
      <c r="P451" s="260">
        <v>213206</v>
      </c>
    </row>
    <row r="452" spans="1:16">
      <c r="A452" s="260" t="e">
        <f>SUMIFS('APP-1'!#REF!,'APP-1'!#REF!,ANALITICO!$F452)</f>
        <v>#REF!</v>
      </c>
      <c r="B452" s="282" t="str">
        <f t="shared" ref="B452:B515" si="22">MID(H452,1,1)&amp;"000"</f>
        <v>1000</v>
      </c>
      <c r="C452" s="264" t="str">
        <f t="shared" ref="C452:C515" si="23">MID(H452,5,1)</f>
        <v>2</v>
      </c>
      <c r="D452" s="264" t="str">
        <f t="shared" ref="D452:D515" si="24">MID(H452,6,1)</f>
        <v>1</v>
      </c>
      <c r="E452" s="260" t="s">
        <v>526</v>
      </c>
      <c r="F452" s="260">
        <v>213206</v>
      </c>
      <c r="G452" s="260" t="s">
        <v>527</v>
      </c>
      <c r="H452" s="260">
        <v>15512100</v>
      </c>
      <c r="J452" s="261">
        <v>64981</v>
      </c>
      <c r="K452" s="261">
        <v>64981</v>
      </c>
      <c r="L452" s="261">
        <v>0</v>
      </c>
      <c r="M452" s="261">
        <v>0</v>
      </c>
      <c r="O452" s="260" t="s">
        <v>579</v>
      </c>
      <c r="P452" s="260">
        <v>213206</v>
      </c>
    </row>
    <row r="453" spans="1:16">
      <c r="A453" s="260" t="e">
        <f>SUMIFS('APP-1'!#REF!,'APP-1'!#REF!,ANALITICO!$F453)</f>
        <v>#REF!</v>
      </c>
      <c r="B453" s="282" t="str">
        <f t="shared" si="22"/>
        <v>1000</v>
      </c>
      <c r="C453" s="264" t="str">
        <f t="shared" si="23"/>
        <v>2</v>
      </c>
      <c r="D453" s="264" t="str">
        <f t="shared" si="24"/>
        <v>1</v>
      </c>
      <c r="E453" s="260" t="s">
        <v>526</v>
      </c>
      <c r="F453" s="260">
        <v>213206</v>
      </c>
      <c r="G453" s="260" t="s">
        <v>527</v>
      </c>
      <c r="H453" s="260">
        <v>15912100</v>
      </c>
      <c r="J453" s="261">
        <v>3156593</v>
      </c>
      <c r="K453" s="261">
        <v>3156593</v>
      </c>
      <c r="L453" s="261">
        <v>673263.8</v>
      </c>
      <c r="M453" s="261">
        <v>608172.80000000005</v>
      </c>
      <c r="O453" s="260" t="s">
        <v>579</v>
      </c>
      <c r="P453" s="260">
        <v>213206</v>
      </c>
    </row>
    <row r="454" spans="1:16">
      <c r="A454" s="260" t="e">
        <f>SUMIFS('APP-1'!#REF!,'APP-1'!#REF!,ANALITICO!$F454)</f>
        <v>#REF!</v>
      </c>
      <c r="B454" s="282" t="str">
        <f t="shared" si="22"/>
        <v>1000</v>
      </c>
      <c r="C454" s="264" t="str">
        <f t="shared" si="23"/>
        <v>2</v>
      </c>
      <c r="D454" s="264" t="str">
        <f t="shared" si="24"/>
        <v>1</v>
      </c>
      <c r="E454" s="260" t="s">
        <v>526</v>
      </c>
      <c r="F454" s="260">
        <v>213206</v>
      </c>
      <c r="G454" s="260" t="s">
        <v>527</v>
      </c>
      <c r="H454" s="260">
        <v>17142100</v>
      </c>
      <c r="J454" s="261">
        <v>574734</v>
      </c>
      <c r="K454" s="261">
        <v>574734</v>
      </c>
      <c r="L454" s="261">
        <v>250968</v>
      </c>
      <c r="M454" s="261">
        <v>250968</v>
      </c>
      <c r="O454" s="260" t="s">
        <v>579</v>
      </c>
      <c r="P454" s="260">
        <v>213206</v>
      </c>
    </row>
    <row r="455" spans="1:16">
      <c r="A455" s="260" t="e">
        <f>SUMIFS('APP-1'!#REF!,'APP-1'!#REF!,ANALITICO!$F455)</f>
        <v>#REF!</v>
      </c>
      <c r="B455" s="260" t="str">
        <f t="shared" si="22"/>
        <v>2000</v>
      </c>
      <c r="C455" s="264" t="str">
        <f t="shared" si="23"/>
        <v>2</v>
      </c>
      <c r="D455" s="264" t="str">
        <f t="shared" si="24"/>
        <v>1</v>
      </c>
      <c r="E455" s="260" t="s">
        <v>526</v>
      </c>
      <c r="F455" s="260">
        <v>213206</v>
      </c>
      <c r="G455" s="260" t="s">
        <v>527</v>
      </c>
      <c r="H455" s="260">
        <v>24212100</v>
      </c>
      <c r="J455" s="261">
        <v>45255</v>
      </c>
      <c r="K455" s="261">
        <v>45255</v>
      </c>
      <c r="L455" s="261">
        <v>0</v>
      </c>
      <c r="M455" s="261">
        <v>0</v>
      </c>
      <c r="O455" s="260" t="s">
        <v>579</v>
      </c>
      <c r="P455" s="260">
        <v>213206</v>
      </c>
    </row>
    <row r="456" spans="1:16">
      <c r="A456" s="260" t="e">
        <f>SUMIFS('APP-1'!#REF!,'APP-1'!#REF!,ANALITICO!$F456)</f>
        <v>#REF!</v>
      </c>
      <c r="B456" s="260" t="str">
        <f t="shared" si="22"/>
        <v>2000</v>
      </c>
      <c r="C456" s="264" t="str">
        <f t="shared" si="23"/>
        <v>2</v>
      </c>
      <c r="D456" s="264" t="str">
        <f t="shared" si="24"/>
        <v>1</v>
      </c>
      <c r="E456" s="260" t="s">
        <v>526</v>
      </c>
      <c r="F456" s="260">
        <v>213206</v>
      </c>
      <c r="G456" s="260" t="s">
        <v>527</v>
      </c>
      <c r="H456" s="260">
        <v>24912100</v>
      </c>
      <c r="J456" s="261">
        <v>208585</v>
      </c>
      <c r="K456" s="261">
        <v>208585</v>
      </c>
      <c r="L456" s="261">
        <v>0</v>
      </c>
      <c r="M456" s="261">
        <v>0</v>
      </c>
      <c r="O456" s="260" t="s">
        <v>579</v>
      </c>
      <c r="P456" s="260">
        <v>213206</v>
      </c>
    </row>
    <row r="457" spans="1:16">
      <c r="A457" s="260" t="e">
        <f>SUMIFS('APP-1'!#REF!,'APP-1'!#REF!,ANALITICO!$F457)</f>
        <v>#REF!</v>
      </c>
      <c r="B457" s="260" t="str">
        <f t="shared" si="22"/>
        <v>2000</v>
      </c>
      <c r="C457" s="264" t="str">
        <f t="shared" si="23"/>
        <v>2</v>
      </c>
      <c r="D457" s="264" t="str">
        <f t="shared" si="24"/>
        <v>1</v>
      </c>
      <c r="E457" s="260" t="s">
        <v>526</v>
      </c>
      <c r="F457" s="260">
        <v>213206</v>
      </c>
      <c r="G457" s="260" t="s">
        <v>527</v>
      </c>
      <c r="H457" s="260">
        <v>29112100</v>
      </c>
      <c r="J457" s="261">
        <v>210633</v>
      </c>
      <c r="K457" s="261">
        <v>210633</v>
      </c>
      <c r="L457" s="261">
        <v>0</v>
      </c>
      <c r="M457" s="261">
        <v>0</v>
      </c>
      <c r="O457" s="260" t="s">
        <v>579</v>
      </c>
      <c r="P457" s="260">
        <v>213206</v>
      </c>
    </row>
    <row r="458" spans="1:16">
      <c r="A458" s="260" t="e">
        <f>SUMIFS('APP-1'!#REF!,'APP-1'!#REF!,ANALITICO!$F458)</f>
        <v>#REF!</v>
      </c>
      <c r="B458" s="282" t="str">
        <f t="shared" si="22"/>
        <v>3000</v>
      </c>
      <c r="C458" s="264" t="str">
        <f t="shared" si="23"/>
        <v>2</v>
      </c>
      <c r="D458" s="264" t="str">
        <f t="shared" si="24"/>
        <v>2</v>
      </c>
      <c r="E458" s="260" t="s">
        <v>526</v>
      </c>
      <c r="F458" s="260">
        <v>213206</v>
      </c>
      <c r="G458" s="260" t="s">
        <v>527</v>
      </c>
      <c r="H458" s="260">
        <v>39812200</v>
      </c>
      <c r="J458" s="261">
        <v>1214792</v>
      </c>
      <c r="K458" s="261">
        <v>1214792</v>
      </c>
      <c r="L458" s="261">
        <v>173068</v>
      </c>
      <c r="M458" s="261">
        <v>173068</v>
      </c>
      <c r="O458" s="260" t="s">
        <v>579</v>
      </c>
      <c r="P458" s="260">
        <v>213206</v>
      </c>
    </row>
    <row r="459" spans="1:16">
      <c r="A459" s="260" t="e">
        <f>SUMIFS('APP-1'!#REF!,'APP-1'!#REF!,ANALITICO!$F459)</f>
        <v>#REF!</v>
      </c>
      <c r="B459" s="282" t="str">
        <f t="shared" si="22"/>
        <v>3000</v>
      </c>
      <c r="C459" s="264" t="str">
        <f t="shared" si="23"/>
        <v>2</v>
      </c>
      <c r="D459" s="264" t="str">
        <f t="shared" si="24"/>
        <v>2</v>
      </c>
      <c r="E459" s="260" t="s">
        <v>526</v>
      </c>
      <c r="F459" s="260">
        <v>213206</v>
      </c>
      <c r="G459" s="260" t="s">
        <v>527</v>
      </c>
      <c r="H459" s="260">
        <v>39812208</v>
      </c>
      <c r="J459" s="261">
        <v>63837</v>
      </c>
      <c r="K459" s="261">
        <v>63837</v>
      </c>
      <c r="L459" s="261">
        <v>4074</v>
      </c>
      <c r="M459" s="261">
        <v>4074</v>
      </c>
      <c r="O459" s="260" t="s">
        <v>579</v>
      </c>
      <c r="P459" s="260">
        <v>213206</v>
      </c>
    </row>
    <row r="460" spans="1:16">
      <c r="A460" s="260" t="e">
        <f>SUMIFS('APP-1'!#REF!,'APP-1'!#REF!,ANALITICO!$F460)</f>
        <v>#REF!</v>
      </c>
      <c r="B460" s="282" t="str">
        <f t="shared" si="22"/>
        <v>3000</v>
      </c>
      <c r="C460" s="264" t="str">
        <f t="shared" si="23"/>
        <v>2</v>
      </c>
      <c r="D460" s="264" t="str">
        <f t="shared" si="24"/>
        <v>1</v>
      </c>
      <c r="E460" s="260" t="s">
        <v>526</v>
      </c>
      <c r="F460" s="260">
        <v>213206</v>
      </c>
      <c r="G460" s="260" t="s">
        <v>527</v>
      </c>
      <c r="H460" s="260">
        <v>39822100</v>
      </c>
      <c r="J460" s="261">
        <v>1257848</v>
      </c>
      <c r="K460" s="261">
        <v>1257848</v>
      </c>
      <c r="L460" s="261">
        <v>252448</v>
      </c>
      <c r="M460" s="261">
        <v>252448</v>
      </c>
      <c r="O460" s="260" t="s">
        <v>579</v>
      </c>
      <c r="P460" s="260">
        <v>213206</v>
      </c>
    </row>
    <row r="461" spans="1:16">
      <c r="A461" s="260" t="e">
        <f>SUMIFS('APP-1'!#REF!,'APP-1'!#REF!,ANALITICO!$F461)</f>
        <v>#REF!</v>
      </c>
      <c r="B461" s="282" t="str">
        <f t="shared" si="22"/>
        <v>3000</v>
      </c>
      <c r="C461" s="264" t="str">
        <f t="shared" si="23"/>
        <v>2</v>
      </c>
      <c r="D461" s="264" t="str">
        <f t="shared" si="24"/>
        <v>1</v>
      </c>
      <c r="E461" s="260" t="s">
        <v>526</v>
      </c>
      <c r="F461" s="260">
        <v>213206</v>
      </c>
      <c r="G461" s="260" t="s">
        <v>527</v>
      </c>
      <c r="H461" s="260">
        <v>39822108</v>
      </c>
      <c r="J461" s="261">
        <v>37038</v>
      </c>
      <c r="K461" s="261">
        <v>37038</v>
      </c>
      <c r="L461" s="261">
        <v>0</v>
      </c>
      <c r="M461" s="261">
        <v>0</v>
      </c>
      <c r="O461" s="260" t="s">
        <v>579</v>
      </c>
      <c r="P461" s="260">
        <v>213206</v>
      </c>
    </row>
    <row r="462" spans="1:16">
      <c r="A462" s="260" t="e">
        <f>SUMIFS('APP-1'!#REF!,'APP-1'!#REF!,ANALITICO!$F462)</f>
        <v>#REF!</v>
      </c>
      <c r="B462" s="260" t="str">
        <f t="shared" si="22"/>
        <v>6000</v>
      </c>
      <c r="C462" s="264" t="str">
        <f t="shared" si="23"/>
        <v>2</v>
      </c>
      <c r="D462" s="264" t="str">
        <f t="shared" si="24"/>
        <v>1</v>
      </c>
      <c r="E462" s="260" t="s">
        <v>526</v>
      </c>
      <c r="F462" s="260">
        <v>213206</v>
      </c>
      <c r="G462" s="260" t="s">
        <v>527</v>
      </c>
      <c r="H462" s="260">
        <v>61412165</v>
      </c>
      <c r="I462" s="260" t="s">
        <v>542</v>
      </c>
      <c r="J462" s="261">
        <v>6004904</v>
      </c>
      <c r="K462" s="261">
        <v>6004904</v>
      </c>
      <c r="L462" s="261">
        <v>0</v>
      </c>
      <c r="M462" s="261">
        <v>0</v>
      </c>
      <c r="O462" s="260" t="s">
        <v>579</v>
      </c>
      <c r="P462" s="260">
        <v>213206</v>
      </c>
    </row>
    <row r="463" spans="1:16">
      <c r="A463" s="260" t="e">
        <f>SUMIFS('APP-1'!#REF!,'APP-1'!#REF!,ANALITICO!$F463)</f>
        <v>#REF!</v>
      </c>
      <c r="B463" s="260" t="str">
        <f t="shared" si="22"/>
        <v>6000</v>
      </c>
      <c r="C463" s="264" t="str">
        <f t="shared" si="23"/>
        <v>2</v>
      </c>
      <c r="D463" s="264" t="str">
        <f t="shared" si="24"/>
        <v>1</v>
      </c>
      <c r="E463" s="260" t="s">
        <v>526</v>
      </c>
      <c r="F463" s="260">
        <v>213206</v>
      </c>
      <c r="G463" s="260" t="s">
        <v>543</v>
      </c>
      <c r="H463" s="260">
        <v>61412100</v>
      </c>
      <c r="I463" s="260" t="s">
        <v>544</v>
      </c>
      <c r="J463" s="261">
        <v>22251436</v>
      </c>
      <c r="K463" s="261">
        <v>22251436</v>
      </c>
      <c r="L463" s="261">
        <v>0</v>
      </c>
      <c r="M463" s="261">
        <v>0</v>
      </c>
      <c r="O463" s="260" t="s">
        <v>579</v>
      </c>
      <c r="P463" s="260">
        <v>213206</v>
      </c>
    </row>
    <row r="464" spans="1:16">
      <c r="A464" s="260" t="e">
        <f>SUMIFS('APP-1'!#REF!,'APP-1'!#REF!,ANALITICO!$F464)</f>
        <v>#REF!</v>
      </c>
      <c r="B464" s="260" t="str">
        <f t="shared" si="22"/>
        <v>2000</v>
      </c>
      <c r="C464" s="264" t="str">
        <f t="shared" si="23"/>
        <v>1</v>
      </c>
      <c r="D464" s="264" t="str">
        <f t="shared" si="24"/>
        <v>1</v>
      </c>
      <c r="E464" s="260" t="s">
        <v>526</v>
      </c>
      <c r="F464" s="260">
        <v>215207</v>
      </c>
      <c r="G464" s="260" t="s">
        <v>539</v>
      </c>
      <c r="H464" s="260">
        <v>23911170</v>
      </c>
      <c r="J464" s="261">
        <v>5256000</v>
      </c>
      <c r="K464" s="261">
        <v>5256000</v>
      </c>
      <c r="L464" s="261">
        <v>5256000</v>
      </c>
      <c r="M464" s="261">
        <v>0</v>
      </c>
      <c r="O464" s="260" t="s">
        <v>579</v>
      </c>
      <c r="P464" s="260">
        <v>215207</v>
      </c>
    </row>
    <row r="465" spans="1:16">
      <c r="A465" s="260" t="e">
        <f>SUMIFS('APP-1'!#REF!,'APP-1'!#REF!,ANALITICO!$F465)</f>
        <v>#REF!</v>
      </c>
      <c r="B465" s="260" t="str">
        <f t="shared" si="22"/>
        <v>2000</v>
      </c>
      <c r="C465" s="264" t="str">
        <f t="shared" si="23"/>
        <v>1</v>
      </c>
      <c r="D465" s="264" t="str">
        <f t="shared" si="24"/>
        <v>1</v>
      </c>
      <c r="E465" s="260" t="s">
        <v>526</v>
      </c>
      <c r="F465" s="260">
        <v>215207</v>
      </c>
      <c r="G465" s="260" t="s">
        <v>539</v>
      </c>
      <c r="H465" s="260">
        <v>25911170</v>
      </c>
      <c r="J465" s="261">
        <v>225500</v>
      </c>
      <c r="K465" s="261">
        <v>225500</v>
      </c>
      <c r="L465" s="261">
        <v>225500</v>
      </c>
      <c r="M465" s="261">
        <v>0</v>
      </c>
      <c r="O465" s="260" t="s">
        <v>579</v>
      </c>
      <c r="P465" s="260">
        <v>215207</v>
      </c>
    </row>
    <row r="466" spans="1:16">
      <c r="A466" s="260" t="e">
        <f>SUMIFS('APP-1'!#REF!,'APP-1'!#REF!,ANALITICO!$F466)</f>
        <v>#REF!</v>
      </c>
      <c r="B466" s="282" t="str">
        <f t="shared" si="22"/>
        <v>1000</v>
      </c>
      <c r="C466" s="264" t="str">
        <f t="shared" si="23"/>
        <v>2</v>
      </c>
      <c r="D466" s="264" t="str">
        <f t="shared" si="24"/>
        <v>1</v>
      </c>
      <c r="E466" s="260" t="s">
        <v>526</v>
      </c>
      <c r="F466" s="260">
        <v>215207</v>
      </c>
      <c r="G466" s="260" t="s">
        <v>527</v>
      </c>
      <c r="H466" s="260">
        <v>11312100</v>
      </c>
      <c r="J466" s="261">
        <v>10287253</v>
      </c>
      <c r="K466" s="261">
        <v>10287253</v>
      </c>
      <c r="L466" s="261">
        <v>2714430</v>
      </c>
      <c r="M466" s="261">
        <v>2714430</v>
      </c>
      <c r="O466" s="260" t="s">
        <v>579</v>
      </c>
      <c r="P466" s="260">
        <v>215207</v>
      </c>
    </row>
    <row r="467" spans="1:16">
      <c r="A467" s="260" t="e">
        <f>SUMIFS('APP-1'!#REF!,'APP-1'!#REF!,ANALITICO!$F467)</f>
        <v>#REF!</v>
      </c>
      <c r="B467" s="282" t="str">
        <f t="shared" si="22"/>
        <v>1000</v>
      </c>
      <c r="C467" s="264" t="str">
        <f t="shared" si="23"/>
        <v>2</v>
      </c>
      <c r="D467" s="264" t="str">
        <f t="shared" si="24"/>
        <v>1</v>
      </c>
      <c r="E467" s="260" t="s">
        <v>526</v>
      </c>
      <c r="F467" s="260">
        <v>215207</v>
      </c>
      <c r="G467" s="260" t="s">
        <v>527</v>
      </c>
      <c r="H467" s="260">
        <v>11322100</v>
      </c>
      <c r="J467" s="261">
        <v>10992467</v>
      </c>
      <c r="K467" s="261">
        <v>10992467</v>
      </c>
      <c r="L467" s="261">
        <v>2801258</v>
      </c>
      <c r="M467" s="261">
        <v>2801258</v>
      </c>
      <c r="O467" s="260" t="s">
        <v>579</v>
      </c>
      <c r="P467" s="260">
        <v>215207</v>
      </c>
    </row>
    <row r="468" spans="1:16">
      <c r="A468" s="260" t="e">
        <f>SUMIFS('APP-1'!#REF!,'APP-1'!#REF!,ANALITICO!$F468)</f>
        <v>#REF!</v>
      </c>
      <c r="B468" s="282" t="str">
        <f t="shared" si="22"/>
        <v>1000</v>
      </c>
      <c r="C468" s="264" t="str">
        <f t="shared" si="23"/>
        <v>2</v>
      </c>
      <c r="D468" s="264" t="str">
        <f t="shared" si="24"/>
        <v>1</v>
      </c>
      <c r="E468" s="260" t="s">
        <v>526</v>
      </c>
      <c r="F468" s="260">
        <v>215207</v>
      </c>
      <c r="G468" s="260" t="s">
        <v>527</v>
      </c>
      <c r="H468" s="260">
        <v>12212108</v>
      </c>
      <c r="J468" s="261">
        <v>3900250</v>
      </c>
      <c r="K468" s="261">
        <v>3900250</v>
      </c>
      <c r="L468" s="261">
        <v>990109</v>
      </c>
      <c r="M468" s="261">
        <v>990109</v>
      </c>
      <c r="O468" s="260" t="s">
        <v>579</v>
      </c>
      <c r="P468" s="260">
        <v>215207</v>
      </c>
    </row>
    <row r="469" spans="1:16">
      <c r="A469" s="260" t="e">
        <f>SUMIFS('APP-1'!#REF!,'APP-1'!#REF!,ANALITICO!$F469)</f>
        <v>#REF!</v>
      </c>
      <c r="B469" s="282" t="str">
        <f t="shared" si="22"/>
        <v>1000</v>
      </c>
      <c r="C469" s="264" t="str">
        <f t="shared" si="23"/>
        <v>2</v>
      </c>
      <c r="D469" s="264" t="str">
        <f t="shared" si="24"/>
        <v>1</v>
      </c>
      <c r="E469" s="260" t="s">
        <v>526</v>
      </c>
      <c r="F469" s="260">
        <v>215207</v>
      </c>
      <c r="G469" s="260" t="s">
        <v>527</v>
      </c>
      <c r="H469" s="260">
        <v>13112100</v>
      </c>
      <c r="J469" s="261">
        <v>227504</v>
      </c>
      <c r="K469" s="261">
        <v>227504</v>
      </c>
      <c r="L469" s="261">
        <v>57753</v>
      </c>
      <c r="M469" s="261">
        <v>57753</v>
      </c>
      <c r="O469" s="260" t="s">
        <v>579</v>
      </c>
      <c r="P469" s="260">
        <v>215207</v>
      </c>
    </row>
    <row r="470" spans="1:16">
      <c r="A470" s="260" t="e">
        <f>SUMIFS('APP-1'!#REF!,'APP-1'!#REF!,ANALITICO!$F470)</f>
        <v>#REF!</v>
      </c>
      <c r="B470" s="282" t="str">
        <f t="shared" si="22"/>
        <v>1000</v>
      </c>
      <c r="C470" s="264" t="str">
        <f t="shared" si="23"/>
        <v>2</v>
      </c>
      <c r="D470" s="264" t="str">
        <f t="shared" si="24"/>
        <v>1</v>
      </c>
      <c r="E470" s="260" t="s">
        <v>526</v>
      </c>
      <c r="F470" s="260">
        <v>215207</v>
      </c>
      <c r="G470" s="260" t="s">
        <v>527</v>
      </c>
      <c r="H470" s="260">
        <v>13212100</v>
      </c>
      <c r="J470" s="261">
        <v>886540</v>
      </c>
      <c r="K470" s="261">
        <v>886540</v>
      </c>
      <c r="L470" s="261">
        <v>0</v>
      </c>
      <c r="M470" s="261">
        <v>0</v>
      </c>
      <c r="O470" s="260" t="s">
        <v>579</v>
      </c>
      <c r="P470" s="260">
        <v>215207</v>
      </c>
    </row>
    <row r="471" spans="1:16">
      <c r="A471" s="260" t="e">
        <f>SUMIFS('APP-1'!#REF!,'APP-1'!#REF!,ANALITICO!$F471)</f>
        <v>#REF!</v>
      </c>
      <c r="B471" s="282" t="str">
        <f t="shared" si="22"/>
        <v>1000</v>
      </c>
      <c r="C471" s="264" t="str">
        <f t="shared" si="23"/>
        <v>2</v>
      </c>
      <c r="D471" s="264" t="str">
        <f t="shared" si="24"/>
        <v>1</v>
      </c>
      <c r="E471" s="260" t="s">
        <v>526</v>
      </c>
      <c r="F471" s="260">
        <v>215207</v>
      </c>
      <c r="G471" s="260" t="s">
        <v>527</v>
      </c>
      <c r="H471" s="260">
        <v>13222100</v>
      </c>
      <c r="J471" s="261">
        <v>27672</v>
      </c>
      <c r="K471" s="261">
        <v>27672</v>
      </c>
      <c r="L471" s="261">
        <v>15497</v>
      </c>
      <c r="M471" s="261">
        <v>15497</v>
      </c>
      <c r="O471" s="260" t="s">
        <v>579</v>
      </c>
      <c r="P471" s="260">
        <v>215207</v>
      </c>
    </row>
    <row r="472" spans="1:16">
      <c r="A472" s="260" t="e">
        <f>SUMIFS('APP-1'!#REF!,'APP-1'!#REF!,ANALITICO!$F472)</f>
        <v>#REF!</v>
      </c>
      <c r="B472" s="282" t="str">
        <f t="shared" si="22"/>
        <v>1000</v>
      </c>
      <c r="C472" s="264" t="str">
        <f t="shared" si="23"/>
        <v>2</v>
      </c>
      <c r="D472" s="264" t="str">
        <f t="shared" si="24"/>
        <v>1</v>
      </c>
      <c r="E472" s="260" t="s">
        <v>526</v>
      </c>
      <c r="F472" s="260">
        <v>215207</v>
      </c>
      <c r="G472" s="260" t="s">
        <v>527</v>
      </c>
      <c r="H472" s="260">
        <v>13232100</v>
      </c>
      <c r="J472" s="261">
        <v>1366355</v>
      </c>
      <c r="K472" s="261">
        <v>1366355</v>
      </c>
      <c r="L472" s="261">
        <v>0</v>
      </c>
      <c r="M472" s="261">
        <v>0</v>
      </c>
      <c r="O472" s="260" t="s">
        <v>579</v>
      </c>
      <c r="P472" s="260">
        <v>215207</v>
      </c>
    </row>
    <row r="473" spans="1:16">
      <c r="A473" s="260" t="e">
        <f>SUMIFS('APP-1'!#REF!,'APP-1'!#REF!,ANALITICO!$F473)</f>
        <v>#REF!</v>
      </c>
      <c r="B473" s="282" t="str">
        <f t="shared" si="22"/>
        <v>1000</v>
      </c>
      <c r="C473" s="264" t="str">
        <f t="shared" si="23"/>
        <v>2</v>
      </c>
      <c r="D473" s="264" t="str">
        <f t="shared" si="24"/>
        <v>1</v>
      </c>
      <c r="E473" s="260" t="s">
        <v>526</v>
      </c>
      <c r="F473" s="260">
        <v>215207</v>
      </c>
      <c r="G473" s="260" t="s">
        <v>527</v>
      </c>
      <c r="H473" s="260">
        <v>13232108</v>
      </c>
      <c r="J473" s="261">
        <v>540750</v>
      </c>
      <c r="K473" s="261">
        <v>540750</v>
      </c>
      <c r="L473" s="261">
        <v>0</v>
      </c>
      <c r="M473" s="261">
        <v>0</v>
      </c>
      <c r="O473" s="260" t="s">
        <v>579</v>
      </c>
      <c r="P473" s="260">
        <v>215207</v>
      </c>
    </row>
    <row r="474" spans="1:16">
      <c r="A474" s="260" t="e">
        <f>SUMIFS('APP-1'!#REF!,'APP-1'!#REF!,ANALITICO!$F474)</f>
        <v>#REF!</v>
      </c>
      <c r="B474" s="282" t="str">
        <f t="shared" si="22"/>
        <v>1000</v>
      </c>
      <c r="C474" s="264" t="str">
        <f t="shared" si="23"/>
        <v>2</v>
      </c>
      <c r="D474" s="264" t="str">
        <f t="shared" si="24"/>
        <v>1</v>
      </c>
      <c r="E474" s="260" t="s">
        <v>526</v>
      </c>
      <c r="F474" s="260">
        <v>215207</v>
      </c>
      <c r="G474" s="260" t="s">
        <v>527</v>
      </c>
      <c r="H474" s="260">
        <v>13312100</v>
      </c>
      <c r="J474" s="261">
        <v>3569850</v>
      </c>
      <c r="K474" s="261">
        <v>3569850</v>
      </c>
      <c r="L474" s="261">
        <v>1044372</v>
      </c>
      <c r="M474" s="261">
        <v>1044372</v>
      </c>
      <c r="O474" s="260" t="s">
        <v>579</v>
      </c>
      <c r="P474" s="260">
        <v>215207</v>
      </c>
    </row>
    <row r="475" spans="1:16">
      <c r="A475" s="260" t="e">
        <f>SUMIFS('APP-1'!#REF!,'APP-1'!#REF!,ANALITICO!$F475)</f>
        <v>#REF!</v>
      </c>
      <c r="B475" s="282" t="str">
        <f t="shared" si="22"/>
        <v>1000</v>
      </c>
      <c r="C475" s="264" t="str">
        <f t="shared" si="23"/>
        <v>2</v>
      </c>
      <c r="D475" s="264" t="str">
        <f t="shared" si="24"/>
        <v>1</v>
      </c>
      <c r="E475" s="260" t="s">
        <v>526</v>
      </c>
      <c r="F475" s="260">
        <v>215207</v>
      </c>
      <c r="G475" s="260" t="s">
        <v>527</v>
      </c>
      <c r="H475" s="260">
        <v>13322100</v>
      </c>
      <c r="J475" s="261">
        <v>912395</v>
      </c>
      <c r="K475" s="261">
        <v>912395</v>
      </c>
      <c r="L475" s="261">
        <v>165890</v>
      </c>
      <c r="M475" s="261">
        <v>165890</v>
      </c>
      <c r="O475" s="260" t="s">
        <v>579</v>
      </c>
      <c r="P475" s="260">
        <v>215207</v>
      </c>
    </row>
    <row r="476" spans="1:16">
      <c r="A476" s="260" t="e">
        <f>SUMIFS('APP-1'!#REF!,'APP-1'!#REF!,ANALITICO!$F476)</f>
        <v>#REF!</v>
      </c>
      <c r="B476" s="282" t="str">
        <f t="shared" si="22"/>
        <v>1000</v>
      </c>
      <c r="C476" s="264" t="str">
        <f t="shared" si="23"/>
        <v>2</v>
      </c>
      <c r="D476" s="264" t="str">
        <f t="shared" si="24"/>
        <v>1</v>
      </c>
      <c r="E476" s="260" t="s">
        <v>526</v>
      </c>
      <c r="F476" s="260">
        <v>215207</v>
      </c>
      <c r="G476" s="260" t="s">
        <v>527</v>
      </c>
      <c r="H476" s="260">
        <v>13432100</v>
      </c>
      <c r="J476" s="261">
        <v>1342498</v>
      </c>
      <c r="K476" s="261">
        <v>1342498</v>
      </c>
      <c r="L476" s="261">
        <v>346506</v>
      </c>
      <c r="M476" s="261">
        <v>346506</v>
      </c>
      <c r="O476" s="260" t="s">
        <v>579</v>
      </c>
      <c r="P476" s="260">
        <v>215207</v>
      </c>
    </row>
    <row r="477" spans="1:16">
      <c r="A477" s="260" t="e">
        <f>SUMIFS('APP-1'!#REF!,'APP-1'!#REF!,ANALITICO!$F477)</f>
        <v>#REF!</v>
      </c>
      <c r="B477" s="282" t="str">
        <f t="shared" si="22"/>
        <v>1000</v>
      </c>
      <c r="C477" s="264" t="str">
        <f t="shared" si="23"/>
        <v>2</v>
      </c>
      <c r="D477" s="264" t="str">
        <f t="shared" si="24"/>
        <v>2</v>
      </c>
      <c r="E477" s="260" t="s">
        <v>526</v>
      </c>
      <c r="F477" s="260">
        <v>215207</v>
      </c>
      <c r="G477" s="260" t="s">
        <v>527</v>
      </c>
      <c r="H477" s="260">
        <v>14112201</v>
      </c>
      <c r="J477" s="261">
        <v>2706473</v>
      </c>
      <c r="K477" s="261">
        <v>2706473</v>
      </c>
      <c r="L477" s="261">
        <v>538554.44999999995</v>
      </c>
      <c r="M477" s="261">
        <v>538554.44999999995</v>
      </c>
      <c r="O477" s="260" t="s">
        <v>579</v>
      </c>
      <c r="P477" s="260">
        <v>215207</v>
      </c>
    </row>
    <row r="478" spans="1:16">
      <c r="A478" s="260" t="e">
        <f>SUMIFS('APP-1'!#REF!,'APP-1'!#REF!,ANALITICO!$F478)</f>
        <v>#REF!</v>
      </c>
      <c r="B478" s="282" t="str">
        <f t="shared" si="22"/>
        <v>1000</v>
      </c>
      <c r="C478" s="264" t="str">
        <f t="shared" si="23"/>
        <v>2</v>
      </c>
      <c r="D478" s="264" t="str">
        <f t="shared" si="24"/>
        <v>2</v>
      </c>
      <c r="E478" s="260" t="s">
        <v>526</v>
      </c>
      <c r="F478" s="260">
        <v>215207</v>
      </c>
      <c r="G478" s="260" t="s">
        <v>527</v>
      </c>
      <c r="H478" s="260">
        <v>14112203</v>
      </c>
      <c r="J478" s="261">
        <v>1217582</v>
      </c>
      <c r="K478" s="261">
        <v>1217582</v>
      </c>
      <c r="L478" s="261">
        <v>246081.69</v>
      </c>
      <c r="M478" s="261">
        <v>246081.69</v>
      </c>
      <c r="O478" s="260" t="s">
        <v>579</v>
      </c>
      <c r="P478" s="260">
        <v>215207</v>
      </c>
    </row>
    <row r="479" spans="1:16">
      <c r="A479" s="260" t="e">
        <f>SUMIFS('APP-1'!#REF!,'APP-1'!#REF!,ANALITICO!$F479)</f>
        <v>#REF!</v>
      </c>
      <c r="B479" s="282" t="str">
        <f t="shared" si="22"/>
        <v>1000</v>
      </c>
      <c r="C479" s="264" t="str">
        <f t="shared" si="23"/>
        <v>2</v>
      </c>
      <c r="D479" s="264" t="str">
        <f t="shared" si="24"/>
        <v>2</v>
      </c>
      <c r="E479" s="260" t="s">
        <v>526</v>
      </c>
      <c r="F479" s="260">
        <v>215207</v>
      </c>
      <c r="G479" s="260" t="s">
        <v>527</v>
      </c>
      <c r="H479" s="260">
        <v>14112208</v>
      </c>
      <c r="J479" s="261">
        <v>137664</v>
      </c>
      <c r="K479" s="261">
        <v>137664</v>
      </c>
      <c r="L479" s="261">
        <v>26793.61</v>
      </c>
      <c r="M479" s="261">
        <v>26793.61</v>
      </c>
      <c r="O479" s="260" t="s">
        <v>579</v>
      </c>
      <c r="P479" s="260">
        <v>215207</v>
      </c>
    </row>
    <row r="480" spans="1:16">
      <c r="A480" s="260" t="e">
        <f>SUMIFS('APP-1'!#REF!,'APP-1'!#REF!,ANALITICO!$F480)</f>
        <v>#REF!</v>
      </c>
      <c r="B480" s="282" t="str">
        <f t="shared" si="22"/>
        <v>1000</v>
      </c>
      <c r="C480" s="264" t="str">
        <f t="shared" si="23"/>
        <v>2</v>
      </c>
      <c r="D480" s="264" t="str">
        <f t="shared" si="24"/>
        <v>2</v>
      </c>
      <c r="E480" s="260" t="s">
        <v>526</v>
      </c>
      <c r="F480" s="260">
        <v>215207</v>
      </c>
      <c r="G480" s="260" t="s">
        <v>527</v>
      </c>
      <c r="H480" s="260">
        <v>14212201</v>
      </c>
      <c r="J480" s="261">
        <v>302056</v>
      </c>
      <c r="K480" s="261">
        <v>302056</v>
      </c>
      <c r="L480" s="261">
        <v>53570.44</v>
      </c>
      <c r="M480" s="261">
        <v>53570.44</v>
      </c>
      <c r="O480" s="260" t="s">
        <v>579</v>
      </c>
      <c r="P480" s="260">
        <v>215207</v>
      </c>
    </row>
    <row r="481" spans="1:16">
      <c r="A481" s="260" t="e">
        <f>SUMIFS('APP-1'!#REF!,'APP-1'!#REF!,ANALITICO!$F481)</f>
        <v>#REF!</v>
      </c>
      <c r="B481" s="282" t="str">
        <f t="shared" si="22"/>
        <v>1000</v>
      </c>
      <c r="C481" s="264" t="str">
        <f t="shared" si="23"/>
        <v>2</v>
      </c>
      <c r="D481" s="264" t="str">
        <f t="shared" si="24"/>
        <v>2</v>
      </c>
      <c r="E481" s="260" t="s">
        <v>526</v>
      </c>
      <c r="F481" s="260">
        <v>215207</v>
      </c>
      <c r="G481" s="260" t="s">
        <v>527</v>
      </c>
      <c r="H481" s="260">
        <v>14212203</v>
      </c>
      <c r="J481" s="261">
        <v>450948</v>
      </c>
      <c r="K481" s="261">
        <v>450948</v>
      </c>
      <c r="L481" s="261">
        <v>86087.33</v>
      </c>
      <c r="M481" s="261">
        <v>86087.33</v>
      </c>
      <c r="O481" s="260" t="s">
        <v>579</v>
      </c>
      <c r="P481" s="260">
        <v>215207</v>
      </c>
    </row>
    <row r="482" spans="1:16">
      <c r="A482" s="260" t="e">
        <f>SUMIFS('APP-1'!#REF!,'APP-1'!#REF!,ANALITICO!$F482)</f>
        <v>#REF!</v>
      </c>
      <c r="B482" s="282" t="str">
        <f t="shared" si="22"/>
        <v>1000</v>
      </c>
      <c r="C482" s="264" t="str">
        <f t="shared" si="23"/>
        <v>2</v>
      </c>
      <c r="D482" s="264" t="str">
        <f t="shared" si="24"/>
        <v>2</v>
      </c>
      <c r="E482" s="260" t="s">
        <v>526</v>
      </c>
      <c r="F482" s="260">
        <v>215207</v>
      </c>
      <c r="G482" s="260" t="s">
        <v>527</v>
      </c>
      <c r="H482" s="260">
        <v>14312200</v>
      </c>
      <c r="J482" s="261">
        <v>975218</v>
      </c>
      <c r="K482" s="261">
        <v>975218</v>
      </c>
      <c r="L482" s="261">
        <v>166159</v>
      </c>
      <c r="M482" s="261">
        <v>166159</v>
      </c>
      <c r="O482" s="260" t="s">
        <v>579</v>
      </c>
      <c r="P482" s="260">
        <v>215207</v>
      </c>
    </row>
    <row r="483" spans="1:16">
      <c r="A483" s="260" t="e">
        <f>SUMIFS('APP-1'!#REF!,'APP-1'!#REF!,ANALITICO!$F483)</f>
        <v>#REF!</v>
      </c>
      <c r="B483" s="282" t="str">
        <f t="shared" si="22"/>
        <v>1000</v>
      </c>
      <c r="C483" s="264" t="str">
        <f t="shared" si="23"/>
        <v>2</v>
      </c>
      <c r="D483" s="264" t="str">
        <f t="shared" si="24"/>
        <v>2</v>
      </c>
      <c r="E483" s="260" t="s">
        <v>526</v>
      </c>
      <c r="F483" s="260">
        <v>215207</v>
      </c>
      <c r="G483" s="260" t="s">
        <v>527</v>
      </c>
      <c r="H483" s="260">
        <v>14412200</v>
      </c>
      <c r="J483" s="261">
        <v>998774</v>
      </c>
      <c r="K483" s="261">
        <v>998774</v>
      </c>
      <c r="L483" s="261">
        <v>164142.64000000001</v>
      </c>
      <c r="M483" s="261">
        <v>164142.64000000001</v>
      </c>
      <c r="O483" s="260" t="s">
        <v>579</v>
      </c>
      <c r="P483" s="260">
        <v>215207</v>
      </c>
    </row>
    <row r="484" spans="1:16">
      <c r="A484" s="260" t="e">
        <f>SUMIFS('APP-1'!#REF!,'APP-1'!#REF!,ANALITICO!$F484)</f>
        <v>#REF!</v>
      </c>
      <c r="B484" s="282" t="str">
        <f t="shared" si="22"/>
        <v>1000</v>
      </c>
      <c r="C484" s="264" t="str">
        <f t="shared" si="23"/>
        <v>2</v>
      </c>
      <c r="D484" s="264" t="str">
        <f t="shared" si="24"/>
        <v>2</v>
      </c>
      <c r="E484" s="260" t="s">
        <v>526</v>
      </c>
      <c r="F484" s="260">
        <v>215207</v>
      </c>
      <c r="G484" s="260" t="s">
        <v>527</v>
      </c>
      <c r="H484" s="260">
        <v>14432200</v>
      </c>
      <c r="J484" s="261">
        <v>158772</v>
      </c>
      <c r="K484" s="261">
        <v>158772</v>
      </c>
      <c r="L484" s="261">
        <v>24174.94</v>
      </c>
      <c r="M484" s="261">
        <v>24174.94</v>
      </c>
      <c r="O484" s="260" t="s">
        <v>579</v>
      </c>
      <c r="P484" s="260">
        <v>215207</v>
      </c>
    </row>
    <row r="485" spans="1:16">
      <c r="A485" s="260" t="e">
        <f>SUMIFS('APP-1'!#REF!,'APP-1'!#REF!,ANALITICO!$F485)</f>
        <v>#REF!</v>
      </c>
      <c r="B485" s="282" t="str">
        <f t="shared" si="22"/>
        <v>1000</v>
      </c>
      <c r="C485" s="264" t="str">
        <f t="shared" si="23"/>
        <v>2</v>
      </c>
      <c r="D485" s="264" t="str">
        <f t="shared" si="24"/>
        <v>2</v>
      </c>
      <c r="E485" s="260" t="s">
        <v>526</v>
      </c>
      <c r="F485" s="260">
        <v>215207</v>
      </c>
      <c r="G485" s="260" t="s">
        <v>527</v>
      </c>
      <c r="H485" s="260">
        <v>15112200</v>
      </c>
      <c r="J485" s="261">
        <v>1279649</v>
      </c>
      <c r="K485" s="261">
        <v>1279649</v>
      </c>
      <c r="L485" s="261">
        <v>248415.58</v>
      </c>
      <c r="M485" s="261">
        <v>248415.58</v>
      </c>
      <c r="O485" s="260" t="s">
        <v>579</v>
      </c>
      <c r="P485" s="260">
        <v>215207</v>
      </c>
    </row>
    <row r="486" spans="1:16">
      <c r="A486" s="260" t="e">
        <f>SUMIFS('APP-1'!#REF!,'APP-1'!#REF!,ANALITICO!$F486)</f>
        <v>#REF!</v>
      </c>
      <c r="B486" s="282" t="str">
        <f t="shared" si="22"/>
        <v>1000</v>
      </c>
      <c r="C486" s="264" t="str">
        <f t="shared" si="23"/>
        <v>2</v>
      </c>
      <c r="D486" s="264" t="str">
        <f t="shared" si="24"/>
        <v>1</v>
      </c>
      <c r="E486" s="260" t="s">
        <v>526</v>
      </c>
      <c r="F486" s="260">
        <v>215207</v>
      </c>
      <c r="G486" s="260" t="s">
        <v>527</v>
      </c>
      <c r="H486" s="260">
        <v>15412100</v>
      </c>
      <c r="J486" s="261">
        <v>529364</v>
      </c>
      <c r="K486" s="261">
        <v>529364</v>
      </c>
      <c r="L486" s="261">
        <v>107849</v>
      </c>
      <c r="M486" s="261">
        <v>107849</v>
      </c>
      <c r="O486" s="260" t="s">
        <v>579</v>
      </c>
      <c r="P486" s="260">
        <v>215207</v>
      </c>
    </row>
    <row r="487" spans="1:16">
      <c r="A487" s="260" t="e">
        <f>SUMIFS('APP-1'!#REF!,'APP-1'!#REF!,ANALITICO!$F487)</f>
        <v>#REF!</v>
      </c>
      <c r="B487" s="282" t="str">
        <f t="shared" si="22"/>
        <v>1000</v>
      </c>
      <c r="C487" s="264" t="str">
        <f t="shared" si="23"/>
        <v>2</v>
      </c>
      <c r="D487" s="264" t="str">
        <f t="shared" si="24"/>
        <v>2</v>
      </c>
      <c r="E487" s="260" t="s">
        <v>526</v>
      </c>
      <c r="F487" s="260">
        <v>215207</v>
      </c>
      <c r="G487" s="260" t="s">
        <v>527</v>
      </c>
      <c r="H487" s="260">
        <v>15412208</v>
      </c>
      <c r="J487" s="261">
        <v>540750</v>
      </c>
      <c r="K487" s="261">
        <v>540750</v>
      </c>
      <c r="L487" s="261">
        <v>0</v>
      </c>
      <c r="M487" s="261">
        <v>0</v>
      </c>
      <c r="O487" s="260" t="s">
        <v>579</v>
      </c>
      <c r="P487" s="260">
        <v>215207</v>
      </c>
    </row>
    <row r="488" spans="1:16">
      <c r="A488" s="260" t="e">
        <f>SUMIFS('APP-1'!#REF!,'APP-1'!#REF!,ANALITICO!$F488)</f>
        <v>#REF!</v>
      </c>
      <c r="B488" s="282" t="str">
        <f t="shared" si="22"/>
        <v>1000</v>
      </c>
      <c r="C488" s="264" t="str">
        <f t="shared" si="23"/>
        <v>2</v>
      </c>
      <c r="D488" s="264" t="str">
        <f t="shared" si="24"/>
        <v>2</v>
      </c>
      <c r="E488" s="260" t="s">
        <v>526</v>
      </c>
      <c r="F488" s="260">
        <v>215207</v>
      </c>
      <c r="G488" s="260" t="s">
        <v>527</v>
      </c>
      <c r="H488" s="260">
        <v>15412218</v>
      </c>
      <c r="J488" s="261">
        <v>4081500</v>
      </c>
      <c r="K488" s="261">
        <v>4081500</v>
      </c>
      <c r="L488" s="261">
        <v>0</v>
      </c>
      <c r="M488" s="261">
        <v>0</v>
      </c>
      <c r="O488" s="260" t="s">
        <v>579</v>
      </c>
      <c r="P488" s="260">
        <v>215207</v>
      </c>
    </row>
    <row r="489" spans="1:16">
      <c r="A489" s="260" t="e">
        <f>SUMIFS('APP-1'!#REF!,'APP-1'!#REF!,ANALITICO!$F489)</f>
        <v>#REF!</v>
      </c>
      <c r="B489" s="282" t="str">
        <f t="shared" si="22"/>
        <v>1000</v>
      </c>
      <c r="C489" s="264" t="str">
        <f t="shared" si="23"/>
        <v>2</v>
      </c>
      <c r="D489" s="264" t="str">
        <f t="shared" si="24"/>
        <v>1</v>
      </c>
      <c r="E489" s="260" t="s">
        <v>526</v>
      </c>
      <c r="F489" s="260">
        <v>215207</v>
      </c>
      <c r="G489" s="260" t="s">
        <v>527</v>
      </c>
      <c r="H489" s="260">
        <v>15422100</v>
      </c>
      <c r="J489" s="261">
        <v>30337</v>
      </c>
      <c r="K489" s="261">
        <v>30337</v>
      </c>
      <c r="L489" s="261">
        <v>11154</v>
      </c>
      <c r="M489" s="261">
        <v>11154</v>
      </c>
      <c r="O489" s="260" t="s">
        <v>579</v>
      </c>
      <c r="P489" s="260">
        <v>215207</v>
      </c>
    </row>
    <row r="490" spans="1:16">
      <c r="A490" s="260" t="e">
        <f>SUMIFS('APP-1'!#REF!,'APP-1'!#REF!,ANALITICO!$F490)</f>
        <v>#REF!</v>
      </c>
      <c r="B490" s="282" t="str">
        <f t="shared" si="22"/>
        <v>1000</v>
      </c>
      <c r="C490" s="264" t="str">
        <f t="shared" si="23"/>
        <v>2</v>
      </c>
      <c r="D490" s="264" t="str">
        <f t="shared" si="24"/>
        <v>1</v>
      </c>
      <c r="E490" s="260" t="s">
        <v>526</v>
      </c>
      <c r="F490" s="260">
        <v>215207</v>
      </c>
      <c r="G490" s="260" t="s">
        <v>527</v>
      </c>
      <c r="H490" s="260">
        <v>15442100</v>
      </c>
      <c r="J490" s="261">
        <v>1939451</v>
      </c>
      <c r="K490" s="261">
        <v>1939451</v>
      </c>
      <c r="L490" s="261">
        <v>532026</v>
      </c>
      <c r="M490" s="261">
        <v>532026</v>
      </c>
      <c r="O490" s="260" t="s">
        <v>579</v>
      </c>
      <c r="P490" s="260">
        <v>215207</v>
      </c>
    </row>
    <row r="491" spans="1:16">
      <c r="A491" s="260" t="e">
        <f>SUMIFS('APP-1'!#REF!,'APP-1'!#REF!,ANALITICO!$F491)</f>
        <v>#REF!</v>
      </c>
      <c r="B491" s="282" t="str">
        <f t="shared" si="22"/>
        <v>1000</v>
      </c>
      <c r="C491" s="264" t="str">
        <f t="shared" si="23"/>
        <v>2</v>
      </c>
      <c r="D491" s="264" t="str">
        <f t="shared" si="24"/>
        <v>1</v>
      </c>
      <c r="E491" s="260" t="s">
        <v>526</v>
      </c>
      <c r="F491" s="260">
        <v>215207</v>
      </c>
      <c r="G491" s="260" t="s">
        <v>527</v>
      </c>
      <c r="H491" s="260">
        <v>15452100</v>
      </c>
      <c r="J491" s="261">
        <v>112890</v>
      </c>
      <c r="K491" s="261">
        <v>112890</v>
      </c>
      <c r="L491" s="261">
        <v>14408</v>
      </c>
      <c r="M491" s="261">
        <v>14408</v>
      </c>
      <c r="O491" s="260" t="s">
        <v>579</v>
      </c>
      <c r="P491" s="260">
        <v>215207</v>
      </c>
    </row>
    <row r="492" spans="1:16">
      <c r="A492" s="260" t="e">
        <f>SUMIFS('APP-1'!#REF!,'APP-1'!#REF!,ANALITICO!$F492)</f>
        <v>#REF!</v>
      </c>
      <c r="B492" s="282" t="str">
        <f t="shared" si="22"/>
        <v>1000</v>
      </c>
      <c r="C492" s="264" t="str">
        <f t="shared" si="23"/>
        <v>2</v>
      </c>
      <c r="D492" s="264" t="str">
        <f t="shared" si="24"/>
        <v>1</v>
      </c>
      <c r="E492" s="260" t="s">
        <v>526</v>
      </c>
      <c r="F492" s="260">
        <v>215207</v>
      </c>
      <c r="G492" s="260" t="s">
        <v>527</v>
      </c>
      <c r="H492" s="260">
        <v>15452109</v>
      </c>
      <c r="J492" s="261">
        <v>1008937</v>
      </c>
      <c r="K492" s="261">
        <v>1008937</v>
      </c>
      <c r="L492" s="261">
        <v>252234</v>
      </c>
      <c r="M492" s="261">
        <v>252234</v>
      </c>
      <c r="O492" s="260" t="s">
        <v>579</v>
      </c>
      <c r="P492" s="260">
        <v>215207</v>
      </c>
    </row>
    <row r="493" spans="1:16">
      <c r="A493" s="260" t="e">
        <f>SUMIFS('APP-1'!#REF!,'APP-1'!#REF!,ANALITICO!$F493)</f>
        <v>#REF!</v>
      </c>
      <c r="B493" s="282" t="str">
        <f t="shared" si="22"/>
        <v>1000</v>
      </c>
      <c r="C493" s="264" t="str">
        <f t="shared" si="23"/>
        <v>2</v>
      </c>
      <c r="D493" s="264" t="str">
        <f t="shared" si="24"/>
        <v>1</v>
      </c>
      <c r="E493" s="260" t="s">
        <v>526</v>
      </c>
      <c r="F493" s="260">
        <v>215207</v>
      </c>
      <c r="G493" s="260" t="s">
        <v>527</v>
      </c>
      <c r="H493" s="260">
        <v>15452110</v>
      </c>
      <c r="J493" s="261">
        <v>266024</v>
      </c>
      <c r="K493" s="261">
        <v>266024</v>
      </c>
      <c r="L493" s="261">
        <v>66507</v>
      </c>
      <c r="M493" s="261">
        <v>66507</v>
      </c>
      <c r="O493" s="260" t="s">
        <v>579</v>
      </c>
      <c r="P493" s="260">
        <v>215207</v>
      </c>
    </row>
    <row r="494" spans="1:16">
      <c r="A494" s="260" t="e">
        <f>SUMIFS('APP-1'!#REF!,'APP-1'!#REF!,ANALITICO!$F494)</f>
        <v>#REF!</v>
      </c>
      <c r="B494" s="282" t="str">
        <f t="shared" si="22"/>
        <v>1000</v>
      </c>
      <c r="C494" s="264" t="str">
        <f t="shared" si="23"/>
        <v>2</v>
      </c>
      <c r="D494" s="264" t="str">
        <f t="shared" si="24"/>
        <v>1</v>
      </c>
      <c r="E494" s="260" t="s">
        <v>526</v>
      </c>
      <c r="F494" s="260">
        <v>215207</v>
      </c>
      <c r="G494" s="260" t="s">
        <v>527</v>
      </c>
      <c r="H494" s="260">
        <v>15462100</v>
      </c>
      <c r="J494" s="261">
        <v>379151</v>
      </c>
      <c r="K494" s="261">
        <v>379151</v>
      </c>
      <c r="L494" s="261">
        <v>98436</v>
      </c>
      <c r="M494" s="261">
        <v>98436</v>
      </c>
      <c r="O494" s="260" t="s">
        <v>579</v>
      </c>
      <c r="P494" s="260">
        <v>215207</v>
      </c>
    </row>
    <row r="495" spans="1:16">
      <c r="A495" s="260" t="e">
        <f>SUMIFS('APP-1'!#REF!,'APP-1'!#REF!,ANALITICO!$F495)</f>
        <v>#REF!</v>
      </c>
      <c r="B495" s="282" t="str">
        <f t="shared" si="22"/>
        <v>1000</v>
      </c>
      <c r="C495" s="264" t="str">
        <f t="shared" si="23"/>
        <v>2</v>
      </c>
      <c r="D495" s="264" t="str">
        <f t="shared" si="24"/>
        <v>1</v>
      </c>
      <c r="E495" s="260" t="s">
        <v>526</v>
      </c>
      <c r="F495" s="260">
        <v>215207</v>
      </c>
      <c r="G495" s="260" t="s">
        <v>527</v>
      </c>
      <c r="H495" s="260">
        <v>15462151</v>
      </c>
      <c r="J495" s="261">
        <v>2764499</v>
      </c>
      <c r="K495" s="261">
        <v>2764499</v>
      </c>
      <c r="L495" s="261">
        <v>713565</v>
      </c>
      <c r="M495" s="261">
        <v>713565</v>
      </c>
      <c r="O495" s="260" t="s">
        <v>579</v>
      </c>
      <c r="P495" s="260">
        <v>215207</v>
      </c>
    </row>
    <row r="496" spans="1:16">
      <c r="A496" s="260" t="e">
        <f>SUMIFS('APP-1'!#REF!,'APP-1'!#REF!,ANALITICO!$F496)</f>
        <v>#REF!</v>
      </c>
      <c r="B496" s="282" t="str">
        <f t="shared" si="22"/>
        <v>1000</v>
      </c>
      <c r="C496" s="264" t="str">
        <f t="shared" si="23"/>
        <v>2</v>
      </c>
      <c r="D496" s="264" t="str">
        <f t="shared" si="24"/>
        <v>1</v>
      </c>
      <c r="E496" s="260" t="s">
        <v>526</v>
      </c>
      <c r="F496" s="260">
        <v>215207</v>
      </c>
      <c r="G496" s="260" t="s">
        <v>527</v>
      </c>
      <c r="H496" s="260">
        <v>15472100</v>
      </c>
      <c r="J496" s="261">
        <v>132899</v>
      </c>
      <c r="K496" s="261">
        <v>132899</v>
      </c>
      <c r="L496" s="261">
        <v>0</v>
      </c>
      <c r="M496" s="261">
        <v>0</v>
      </c>
      <c r="O496" s="260" t="s">
        <v>579</v>
      </c>
      <c r="P496" s="260">
        <v>215207</v>
      </c>
    </row>
    <row r="497" spans="1:16">
      <c r="A497" s="260" t="e">
        <f>SUMIFS('APP-1'!#REF!,'APP-1'!#REF!,ANALITICO!$F497)</f>
        <v>#REF!</v>
      </c>
      <c r="B497" s="282" t="str">
        <f t="shared" si="22"/>
        <v>1000</v>
      </c>
      <c r="C497" s="264" t="str">
        <f t="shared" si="23"/>
        <v>2</v>
      </c>
      <c r="D497" s="264" t="str">
        <f t="shared" si="24"/>
        <v>1</v>
      </c>
      <c r="E497" s="260" t="s">
        <v>526</v>
      </c>
      <c r="F497" s="260">
        <v>215207</v>
      </c>
      <c r="G497" s="260" t="s">
        <v>527</v>
      </c>
      <c r="H497" s="260">
        <v>15482100</v>
      </c>
      <c r="J497" s="261">
        <v>2084059</v>
      </c>
      <c r="K497" s="261">
        <v>2084059</v>
      </c>
      <c r="L497" s="261">
        <v>701867</v>
      </c>
      <c r="M497" s="261">
        <v>701867</v>
      </c>
      <c r="O497" s="260" t="s">
        <v>579</v>
      </c>
      <c r="P497" s="260">
        <v>215207</v>
      </c>
    </row>
    <row r="498" spans="1:16">
      <c r="A498" s="260" t="e">
        <f>SUMIFS('APP-1'!#REF!,'APP-1'!#REF!,ANALITICO!$F498)</f>
        <v>#REF!</v>
      </c>
      <c r="B498" s="282" t="str">
        <f t="shared" si="22"/>
        <v>1000</v>
      </c>
      <c r="C498" s="264" t="str">
        <f t="shared" si="23"/>
        <v>2</v>
      </c>
      <c r="D498" s="264" t="str">
        <f t="shared" si="24"/>
        <v>1</v>
      </c>
      <c r="E498" s="260" t="s">
        <v>526</v>
      </c>
      <c r="F498" s="260">
        <v>215207</v>
      </c>
      <c r="G498" s="260" t="s">
        <v>527</v>
      </c>
      <c r="H498" s="260">
        <v>15512100</v>
      </c>
      <c r="J498" s="261">
        <v>34158</v>
      </c>
      <c r="K498" s="261">
        <v>34158</v>
      </c>
      <c r="L498" s="261">
        <v>0</v>
      </c>
      <c r="M498" s="261">
        <v>0</v>
      </c>
      <c r="O498" s="260" t="s">
        <v>579</v>
      </c>
      <c r="P498" s="260">
        <v>215207</v>
      </c>
    </row>
    <row r="499" spans="1:16">
      <c r="A499" s="260" t="e">
        <f>SUMIFS('APP-1'!#REF!,'APP-1'!#REF!,ANALITICO!$F499)</f>
        <v>#REF!</v>
      </c>
      <c r="B499" s="282" t="str">
        <f t="shared" si="22"/>
        <v>1000</v>
      </c>
      <c r="C499" s="264" t="str">
        <f t="shared" si="23"/>
        <v>2</v>
      </c>
      <c r="D499" s="264" t="str">
        <f t="shared" si="24"/>
        <v>1</v>
      </c>
      <c r="E499" s="260" t="s">
        <v>526</v>
      </c>
      <c r="F499" s="260">
        <v>215207</v>
      </c>
      <c r="G499" s="260" t="s">
        <v>527</v>
      </c>
      <c r="H499" s="260">
        <v>15912100</v>
      </c>
      <c r="J499" s="261">
        <v>2509838</v>
      </c>
      <c r="K499" s="261">
        <v>2509838</v>
      </c>
      <c r="L499" s="261">
        <v>655419</v>
      </c>
      <c r="M499" s="261">
        <v>655419</v>
      </c>
      <c r="O499" s="260" t="s">
        <v>579</v>
      </c>
      <c r="P499" s="260">
        <v>215207</v>
      </c>
    </row>
    <row r="500" spans="1:16">
      <c r="A500" s="260" t="e">
        <f>SUMIFS('APP-1'!#REF!,'APP-1'!#REF!,ANALITICO!$F500)</f>
        <v>#REF!</v>
      </c>
      <c r="B500" s="282" t="str">
        <f t="shared" si="22"/>
        <v>1000</v>
      </c>
      <c r="C500" s="264" t="str">
        <f t="shared" si="23"/>
        <v>2</v>
      </c>
      <c r="D500" s="264" t="str">
        <f t="shared" si="24"/>
        <v>1</v>
      </c>
      <c r="E500" s="260" t="s">
        <v>526</v>
      </c>
      <c r="F500" s="260">
        <v>215207</v>
      </c>
      <c r="G500" s="260" t="s">
        <v>527</v>
      </c>
      <c r="H500" s="260">
        <v>17142100</v>
      </c>
      <c r="J500" s="261">
        <v>1093689</v>
      </c>
      <c r="K500" s="261">
        <v>1093689</v>
      </c>
      <c r="L500" s="261">
        <v>477579</v>
      </c>
      <c r="M500" s="261">
        <v>477579</v>
      </c>
      <c r="O500" s="260" t="s">
        <v>579</v>
      </c>
      <c r="P500" s="260">
        <v>215207</v>
      </c>
    </row>
    <row r="501" spans="1:16">
      <c r="A501" s="260" t="e">
        <f>SUMIFS('APP-1'!#REF!,'APP-1'!#REF!,ANALITICO!$F501)</f>
        <v>#REF!</v>
      </c>
      <c r="B501" s="260" t="str">
        <f t="shared" si="22"/>
        <v>2000</v>
      </c>
      <c r="C501" s="264" t="str">
        <f t="shared" si="23"/>
        <v>2</v>
      </c>
      <c r="D501" s="264" t="str">
        <f t="shared" si="24"/>
        <v>1</v>
      </c>
      <c r="E501" s="260" t="s">
        <v>526</v>
      </c>
      <c r="F501" s="260">
        <v>215207</v>
      </c>
      <c r="G501" s="260" t="s">
        <v>527</v>
      </c>
      <c r="H501" s="260">
        <v>23712100</v>
      </c>
      <c r="J501" s="261">
        <v>28800</v>
      </c>
      <c r="K501" s="261">
        <v>28800</v>
      </c>
      <c r="L501" s="261">
        <v>0</v>
      </c>
      <c r="M501" s="261">
        <v>0</v>
      </c>
      <c r="O501" s="260" t="s">
        <v>579</v>
      </c>
      <c r="P501" s="260">
        <v>215207</v>
      </c>
    </row>
    <row r="502" spans="1:16">
      <c r="A502" s="260" t="e">
        <f>SUMIFS('APP-1'!#REF!,'APP-1'!#REF!,ANALITICO!$F502)</f>
        <v>#REF!</v>
      </c>
      <c r="B502" s="260" t="str">
        <f t="shared" si="22"/>
        <v>2000</v>
      </c>
      <c r="C502" s="264" t="str">
        <f t="shared" si="23"/>
        <v>2</v>
      </c>
      <c r="D502" s="264" t="str">
        <f t="shared" si="24"/>
        <v>1</v>
      </c>
      <c r="E502" s="260" t="s">
        <v>526</v>
      </c>
      <c r="F502" s="260">
        <v>215207</v>
      </c>
      <c r="G502" s="260" t="s">
        <v>527</v>
      </c>
      <c r="H502" s="260">
        <v>23912100</v>
      </c>
      <c r="J502" s="261">
        <v>462150</v>
      </c>
      <c r="K502" s="261">
        <v>462150</v>
      </c>
      <c r="L502" s="261">
        <v>0</v>
      </c>
      <c r="M502" s="261">
        <v>0</v>
      </c>
      <c r="O502" s="260" t="s">
        <v>579</v>
      </c>
      <c r="P502" s="260">
        <v>215207</v>
      </c>
    </row>
    <row r="503" spans="1:16">
      <c r="A503" s="260" t="e">
        <f>SUMIFS('APP-1'!#REF!,'APP-1'!#REF!,ANALITICO!$F503)</f>
        <v>#REF!</v>
      </c>
      <c r="B503" s="260" t="str">
        <f t="shared" si="22"/>
        <v>2000</v>
      </c>
      <c r="C503" s="264" t="str">
        <f t="shared" si="23"/>
        <v>2</v>
      </c>
      <c r="D503" s="264" t="str">
        <f t="shared" si="24"/>
        <v>1</v>
      </c>
      <c r="E503" s="260" t="s">
        <v>526</v>
      </c>
      <c r="F503" s="260">
        <v>215207</v>
      </c>
      <c r="G503" s="260" t="s">
        <v>527</v>
      </c>
      <c r="H503" s="260">
        <v>23912165</v>
      </c>
      <c r="J503" s="261">
        <v>1049626</v>
      </c>
      <c r="K503" s="261">
        <v>1049626</v>
      </c>
      <c r="L503" s="261">
        <v>0</v>
      </c>
      <c r="M503" s="261">
        <v>0</v>
      </c>
      <c r="O503" s="260" t="s">
        <v>579</v>
      </c>
      <c r="P503" s="260">
        <v>215207</v>
      </c>
    </row>
    <row r="504" spans="1:16">
      <c r="A504" s="260" t="e">
        <f>SUMIFS('APP-1'!#REF!,'APP-1'!#REF!,ANALITICO!$F504)</f>
        <v>#REF!</v>
      </c>
      <c r="B504" s="260" t="str">
        <f t="shared" si="22"/>
        <v>2000</v>
      </c>
      <c r="C504" s="264" t="str">
        <f t="shared" si="23"/>
        <v>2</v>
      </c>
      <c r="D504" s="264" t="str">
        <f t="shared" si="24"/>
        <v>1</v>
      </c>
      <c r="E504" s="260" t="s">
        <v>526</v>
      </c>
      <c r="F504" s="260">
        <v>215207</v>
      </c>
      <c r="G504" s="260" t="s">
        <v>527</v>
      </c>
      <c r="H504" s="260">
        <v>24412100</v>
      </c>
      <c r="J504" s="261">
        <v>22000</v>
      </c>
      <c r="K504" s="261">
        <v>22000</v>
      </c>
      <c r="L504" s="261">
        <v>0</v>
      </c>
      <c r="M504" s="261">
        <v>0</v>
      </c>
      <c r="O504" s="260" t="s">
        <v>579</v>
      </c>
      <c r="P504" s="260">
        <v>215207</v>
      </c>
    </row>
    <row r="505" spans="1:16">
      <c r="A505" s="260" t="e">
        <f>SUMIFS('APP-1'!#REF!,'APP-1'!#REF!,ANALITICO!$F505)</f>
        <v>#REF!</v>
      </c>
      <c r="B505" s="260" t="str">
        <f t="shared" si="22"/>
        <v>2000</v>
      </c>
      <c r="C505" s="264" t="str">
        <f t="shared" si="23"/>
        <v>2</v>
      </c>
      <c r="D505" s="264" t="str">
        <f t="shared" si="24"/>
        <v>1</v>
      </c>
      <c r="E505" s="260" t="s">
        <v>526</v>
      </c>
      <c r="F505" s="260">
        <v>215207</v>
      </c>
      <c r="G505" s="260" t="s">
        <v>527</v>
      </c>
      <c r="H505" s="260">
        <v>24712100</v>
      </c>
      <c r="J505" s="261">
        <v>131250</v>
      </c>
      <c r="K505" s="261">
        <v>131250</v>
      </c>
      <c r="L505" s="261">
        <v>0</v>
      </c>
      <c r="M505" s="261">
        <v>0</v>
      </c>
      <c r="O505" s="260" t="s">
        <v>579</v>
      </c>
      <c r="P505" s="260">
        <v>215207</v>
      </c>
    </row>
    <row r="506" spans="1:16">
      <c r="A506" s="260" t="e">
        <f>SUMIFS('APP-1'!#REF!,'APP-1'!#REF!,ANALITICO!$F506)</f>
        <v>#REF!</v>
      </c>
      <c r="B506" s="260" t="str">
        <f t="shared" si="22"/>
        <v>2000</v>
      </c>
      <c r="C506" s="264" t="str">
        <f t="shared" si="23"/>
        <v>1</v>
      </c>
      <c r="D506" s="264" t="str">
        <f t="shared" si="24"/>
        <v>1</v>
      </c>
      <c r="E506" s="260" t="s">
        <v>526</v>
      </c>
      <c r="F506" s="260">
        <v>215207</v>
      </c>
      <c r="G506" s="260" t="s">
        <v>527</v>
      </c>
      <c r="H506" s="260">
        <v>25211165</v>
      </c>
      <c r="J506" s="261">
        <v>390000</v>
      </c>
      <c r="K506" s="261">
        <v>390000</v>
      </c>
      <c r="L506" s="261">
        <v>0</v>
      </c>
      <c r="M506" s="261">
        <v>0</v>
      </c>
      <c r="O506" s="260" t="s">
        <v>579</v>
      </c>
      <c r="P506" s="260">
        <v>215207</v>
      </c>
    </row>
    <row r="507" spans="1:16">
      <c r="A507" s="260" t="e">
        <f>SUMIFS('APP-1'!#REF!,'APP-1'!#REF!,ANALITICO!$F507)</f>
        <v>#REF!</v>
      </c>
      <c r="B507" s="260" t="str">
        <f t="shared" si="22"/>
        <v>2000</v>
      </c>
      <c r="C507" s="264" t="str">
        <f t="shared" si="23"/>
        <v>2</v>
      </c>
      <c r="D507" s="264" t="str">
        <f t="shared" si="24"/>
        <v>1</v>
      </c>
      <c r="E507" s="260" t="s">
        <v>526</v>
      </c>
      <c r="F507" s="260">
        <v>215207</v>
      </c>
      <c r="G507" s="260" t="s">
        <v>527</v>
      </c>
      <c r="H507" s="260">
        <v>29112100</v>
      </c>
      <c r="J507" s="261">
        <v>154550</v>
      </c>
      <c r="K507" s="261">
        <v>154550</v>
      </c>
      <c r="L507" s="261">
        <v>0</v>
      </c>
      <c r="M507" s="261">
        <v>0</v>
      </c>
      <c r="O507" s="260" t="s">
        <v>579</v>
      </c>
      <c r="P507" s="260">
        <v>215207</v>
      </c>
    </row>
    <row r="508" spans="1:16">
      <c r="A508" s="260" t="e">
        <f>SUMIFS('APP-1'!#REF!,'APP-1'!#REF!,ANALITICO!$F508)</f>
        <v>#REF!</v>
      </c>
      <c r="B508" s="260" t="str">
        <f t="shared" si="22"/>
        <v>2000</v>
      </c>
      <c r="C508" s="264" t="str">
        <f t="shared" si="23"/>
        <v>2</v>
      </c>
      <c r="D508" s="264" t="str">
        <f t="shared" si="24"/>
        <v>1</v>
      </c>
      <c r="E508" s="260" t="s">
        <v>526</v>
      </c>
      <c r="F508" s="260">
        <v>215207</v>
      </c>
      <c r="G508" s="260" t="s">
        <v>527</v>
      </c>
      <c r="H508" s="260">
        <v>29112165</v>
      </c>
      <c r="J508" s="261">
        <v>61600</v>
      </c>
      <c r="K508" s="261">
        <v>61600</v>
      </c>
      <c r="L508" s="261">
        <v>0</v>
      </c>
      <c r="M508" s="261">
        <v>0</v>
      </c>
      <c r="O508" s="260" t="s">
        <v>579</v>
      </c>
      <c r="P508" s="260">
        <v>215207</v>
      </c>
    </row>
    <row r="509" spans="1:16">
      <c r="A509" s="260" t="e">
        <f>SUMIFS('APP-1'!#REF!,'APP-1'!#REF!,ANALITICO!$F509)</f>
        <v>#REF!</v>
      </c>
      <c r="B509" s="260" t="str">
        <f t="shared" si="22"/>
        <v>2000</v>
      </c>
      <c r="C509" s="264" t="str">
        <f t="shared" si="23"/>
        <v>2</v>
      </c>
      <c r="D509" s="264" t="str">
        <f t="shared" si="24"/>
        <v>1</v>
      </c>
      <c r="E509" s="260" t="s">
        <v>526</v>
      </c>
      <c r="F509" s="260">
        <v>215207</v>
      </c>
      <c r="G509" s="260" t="s">
        <v>527</v>
      </c>
      <c r="H509" s="260">
        <v>29812100</v>
      </c>
      <c r="J509" s="261">
        <v>321440</v>
      </c>
      <c r="K509" s="261">
        <v>321440</v>
      </c>
      <c r="L509" s="261">
        <v>13920</v>
      </c>
      <c r="M509" s="261">
        <v>13920</v>
      </c>
      <c r="O509" s="260" t="s">
        <v>579</v>
      </c>
      <c r="P509" s="260">
        <v>215207</v>
      </c>
    </row>
    <row r="510" spans="1:16">
      <c r="A510" s="260" t="e">
        <f>SUMIFS('APP-1'!#REF!,'APP-1'!#REF!,ANALITICO!$F510)</f>
        <v>#REF!</v>
      </c>
      <c r="B510" s="260" t="str">
        <f t="shared" si="22"/>
        <v>3000</v>
      </c>
      <c r="C510" s="264" t="str">
        <f t="shared" si="23"/>
        <v>1</v>
      </c>
      <c r="D510" s="264" t="str">
        <f t="shared" si="24"/>
        <v>1</v>
      </c>
      <c r="E510" s="260" t="s">
        <v>526</v>
      </c>
      <c r="F510" s="260">
        <v>215207</v>
      </c>
      <c r="G510" s="260" t="s">
        <v>527</v>
      </c>
      <c r="H510" s="260">
        <v>31321100</v>
      </c>
      <c r="J510" s="261">
        <v>164000</v>
      </c>
      <c r="K510" s="261">
        <v>164000</v>
      </c>
      <c r="L510" s="261">
        <v>0</v>
      </c>
      <c r="M510" s="261">
        <v>0</v>
      </c>
      <c r="O510" s="260" t="s">
        <v>579</v>
      </c>
      <c r="P510" s="260">
        <v>215207</v>
      </c>
    </row>
    <row r="511" spans="1:16">
      <c r="A511" s="260" t="e">
        <f>SUMIFS('APP-1'!#REF!,'APP-1'!#REF!,ANALITICO!$F511)</f>
        <v>#REF!</v>
      </c>
      <c r="B511" s="282" t="str">
        <f t="shared" si="22"/>
        <v>3000</v>
      </c>
      <c r="C511" s="264" t="str">
        <f t="shared" si="23"/>
        <v>2</v>
      </c>
      <c r="D511" s="264" t="str">
        <f t="shared" si="24"/>
        <v>2</v>
      </c>
      <c r="E511" s="260" t="s">
        <v>526</v>
      </c>
      <c r="F511" s="260">
        <v>215207</v>
      </c>
      <c r="G511" s="260" t="s">
        <v>527</v>
      </c>
      <c r="H511" s="260">
        <v>39812200</v>
      </c>
      <c r="J511" s="261">
        <v>729954</v>
      </c>
      <c r="K511" s="261">
        <v>729954</v>
      </c>
      <c r="L511" s="261">
        <v>103995</v>
      </c>
      <c r="M511" s="261">
        <v>103995</v>
      </c>
      <c r="O511" s="260" t="s">
        <v>579</v>
      </c>
      <c r="P511" s="260">
        <v>215207</v>
      </c>
    </row>
    <row r="512" spans="1:16">
      <c r="A512" s="260" t="e">
        <f>SUMIFS('APP-1'!#REF!,'APP-1'!#REF!,ANALITICO!$F512)</f>
        <v>#REF!</v>
      </c>
      <c r="B512" s="282" t="str">
        <f t="shared" si="22"/>
        <v>3000</v>
      </c>
      <c r="C512" s="264" t="str">
        <f t="shared" si="23"/>
        <v>2</v>
      </c>
      <c r="D512" s="264" t="str">
        <f t="shared" si="24"/>
        <v>2</v>
      </c>
      <c r="E512" s="260" t="s">
        <v>526</v>
      </c>
      <c r="F512" s="260">
        <v>215207</v>
      </c>
      <c r="G512" s="260" t="s">
        <v>527</v>
      </c>
      <c r="H512" s="260">
        <v>39812208</v>
      </c>
      <c r="J512" s="261">
        <v>115562</v>
      </c>
      <c r="K512" s="261">
        <v>115562</v>
      </c>
      <c r="L512" s="261">
        <v>7373</v>
      </c>
      <c r="M512" s="261">
        <v>7373</v>
      </c>
      <c r="O512" s="260" t="s">
        <v>579</v>
      </c>
      <c r="P512" s="260">
        <v>215207</v>
      </c>
    </row>
    <row r="513" spans="1:16">
      <c r="A513" s="260" t="e">
        <f>SUMIFS('APP-1'!#REF!,'APP-1'!#REF!,ANALITICO!$F513)</f>
        <v>#REF!</v>
      </c>
      <c r="B513" s="282" t="str">
        <f t="shared" si="22"/>
        <v>3000</v>
      </c>
      <c r="C513" s="264" t="str">
        <f t="shared" si="23"/>
        <v>2</v>
      </c>
      <c r="D513" s="264" t="str">
        <f t="shared" si="24"/>
        <v>1</v>
      </c>
      <c r="E513" s="260" t="s">
        <v>526</v>
      </c>
      <c r="F513" s="260">
        <v>215207</v>
      </c>
      <c r="G513" s="260" t="s">
        <v>527</v>
      </c>
      <c r="H513" s="260">
        <v>39822100</v>
      </c>
      <c r="J513" s="261">
        <v>1606213</v>
      </c>
      <c r="K513" s="261">
        <v>1606213</v>
      </c>
      <c r="L513" s="261">
        <v>322365</v>
      </c>
      <c r="M513" s="261">
        <v>322365</v>
      </c>
      <c r="O513" s="260" t="s">
        <v>579</v>
      </c>
      <c r="P513" s="260">
        <v>215207</v>
      </c>
    </row>
    <row r="514" spans="1:16">
      <c r="A514" s="260" t="e">
        <f>SUMIFS('APP-1'!#REF!,'APP-1'!#REF!,ANALITICO!$F514)</f>
        <v>#REF!</v>
      </c>
      <c r="B514" s="282" t="str">
        <f t="shared" si="22"/>
        <v>3000</v>
      </c>
      <c r="C514" s="264" t="str">
        <f t="shared" si="23"/>
        <v>2</v>
      </c>
      <c r="D514" s="264" t="str">
        <f t="shared" si="24"/>
        <v>1</v>
      </c>
      <c r="E514" s="260" t="s">
        <v>526</v>
      </c>
      <c r="F514" s="260">
        <v>215207</v>
      </c>
      <c r="G514" s="260" t="s">
        <v>527</v>
      </c>
      <c r="H514" s="260">
        <v>39822108</v>
      </c>
      <c r="J514" s="261">
        <v>37038</v>
      </c>
      <c r="K514" s="261">
        <v>37038</v>
      </c>
      <c r="L514" s="261">
        <v>0</v>
      </c>
      <c r="M514" s="261">
        <v>0</v>
      </c>
      <c r="O514" s="260" t="s">
        <v>579</v>
      </c>
      <c r="P514" s="260">
        <v>215207</v>
      </c>
    </row>
    <row r="515" spans="1:16">
      <c r="A515" s="260" t="e">
        <f>SUMIFS('APP-1'!#REF!,'APP-1'!#REF!,ANALITICO!$F515)</f>
        <v>#REF!</v>
      </c>
      <c r="B515" s="260" t="str">
        <f t="shared" si="22"/>
        <v>5000</v>
      </c>
      <c r="C515" s="264" t="str">
        <f t="shared" si="23"/>
        <v>2</v>
      </c>
      <c r="D515" s="264" t="str">
        <f t="shared" si="24"/>
        <v>2</v>
      </c>
      <c r="E515" s="260" t="s">
        <v>526</v>
      </c>
      <c r="F515" s="260">
        <v>215207</v>
      </c>
      <c r="G515" s="260" t="s">
        <v>527</v>
      </c>
      <c r="H515" s="260">
        <v>54122200</v>
      </c>
      <c r="I515" s="260" t="s">
        <v>545</v>
      </c>
      <c r="J515" s="261">
        <v>970000</v>
      </c>
      <c r="K515" s="261">
        <v>970000</v>
      </c>
      <c r="L515" s="261">
        <v>0</v>
      </c>
      <c r="M515" s="261">
        <v>0</v>
      </c>
      <c r="O515" s="260" t="s">
        <v>579</v>
      </c>
      <c r="P515" s="260">
        <v>215207</v>
      </c>
    </row>
    <row r="516" spans="1:16">
      <c r="A516" s="260" t="e">
        <f>SUMIFS('APP-1'!#REF!,'APP-1'!#REF!,ANALITICO!$F516)</f>
        <v>#REF!</v>
      </c>
      <c r="B516" s="260" t="str">
        <f t="shared" ref="B516:B579" si="25">MID(H516,1,1)&amp;"000"</f>
        <v>6000</v>
      </c>
      <c r="C516" s="264" t="str">
        <f t="shared" ref="C516:C579" si="26">MID(H516,5,1)</f>
        <v>2</v>
      </c>
      <c r="D516" s="264" t="str">
        <f t="shared" ref="D516:D579" si="27">MID(H516,6,1)</f>
        <v>1</v>
      </c>
      <c r="E516" s="260" t="s">
        <v>526</v>
      </c>
      <c r="F516" s="260">
        <v>215208</v>
      </c>
      <c r="G516" s="260" t="s">
        <v>539</v>
      </c>
      <c r="H516" s="260">
        <v>61912170</v>
      </c>
      <c r="I516" s="260" t="s">
        <v>546</v>
      </c>
      <c r="J516" s="261">
        <v>18000000</v>
      </c>
      <c r="K516" s="261">
        <v>18000000</v>
      </c>
      <c r="L516" s="261">
        <v>18000000</v>
      </c>
      <c r="M516" s="261">
        <v>0</v>
      </c>
      <c r="O516" s="260" t="s">
        <v>579</v>
      </c>
      <c r="P516" s="260">
        <v>215208</v>
      </c>
    </row>
    <row r="517" spans="1:16">
      <c r="A517" s="260" t="e">
        <f>SUMIFS('APP-1'!#REF!,'APP-1'!#REF!,ANALITICO!$F517)</f>
        <v>#REF!</v>
      </c>
      <c r="B517" s="282" t="str">
        <f t="shared" si="25"/>
        <v>1000</v>
      </c>
      <c r="C517" s="264" t="str">
        <f t="shared" si="26"/>
        <v>2</v>
      </c>
      <c r="D517" s="264" t="str">
        <f t="shared" si="27"/>
        <v>1</v>
      </c>
      <c r="E517" s="260" t="s">
        <v>526</v>
      </c>
      <c r="F517" s="260">
        <v>215208</v>
      </c>
      <c r="G517" s="260" t="s">
        <v>527</v>
      </c>
      <c r="H517" s="260">
        <v>15462151</v>
      </c>
      <c r="J517" s="261">
        <v>5475095</v>
      </c>
      <c r="K517" s="261">
        <v>5475095</v>
      </c>
      <c r="L517" s="261">
        <v>1413219</v>
      </c>
      <c r="M517" s="261">
        <v>1413219</v>
      </c>
      <c r="O517" s="260" t="s">
        <v>579</v>
      </c>
      <c r="P517" s="260">
        <v>215208</v>
      </c>
    </row>
    <row r="518" spans="1:16">
      <c r="A518" s="260" t="e">
        <f>SUMIFS('APP-1'!#REF!,'APP-1'!#REF!,ANALITICO!$F518)</f>
        <v>#REF!</v>
      </c>
      <c r="B518" s="260" t="str">
        <f t="shared" si="25"/>
        <v>2000</v>
      </c>
      <c r="C518" s="264" t="str">
        <f t="shared" si="26"/>
        <v>2</v>
      </c>
      <c r="D518" s="264" t="str">
        <f t="shared" si="27"/>
        <v>1</v>
      </c>
      <c r="E518" s="260" t="s">
        <v>526</v>
      </c>
      <c r="F518" s="260">
        <v>215208</v>
      </c>
      <c r="G518" s="260" t="s">
        <v>527</v>
      </c>
      <c r="H518" s="260">
        <v>27412100</v>
      </c>
      <c r="J518" s="261">
        <v>36000</v>
      </c>
      <c r="K518" s="261">
        <v>36000</v>
      </c>
      <c r="L518" s="261">
        <v>0</v>
      </c>
      <c r="M518" s="261">
        <v>0</v>
      </c>
      <c r="O518" s="260" t="s">
        <v>579</v>
      </c>
      <c r="P518" s="260">
        <v>215208</v>
      </c>
    </row>
    <row r="519" spans="1:16">
      <c r="A519" s="260" t="e">
        <f>SUMIFS('APP-1'!#REF!,'APP-1'!#REF!,ANALITICO!$F519)</f>
        <v>#REF!</v>
      </c>
      <c r="B519" s="260" t="str">
        <f t="shared" si="25"/>
        <v>2000</v>
      </c>
      <c r="C519" s="264" t="str">
        <f t="shared" si="26"/>
        <v>2</v>
      </c>
      <c r="D519" s="264" t="str">
        <f t="shared" si="27"/>
        <v>1</v>
      </c>
      <c r="E519" s="260" t="s">
        <v>526</v>
      </c>
      <c r="F519" s="260">
        <v>215208</v>
      </c>
      <c r="G519" s="260" t="s">
        <v>527</v>
      </c>
      <c r="H519" s="260">
        <v>29112100</v>
      </c>
      <c r="J519" s="261">
        <v>68740</v>
      </c>
      <c r="K519" s="261">
        <v>68740</v>
      </c>
      <c r="L519" s="261">
        <v>0</v>
      </c>
      <c r="M519" s="261">
        <v>0</v>
      </c>
      <c r="O519" s="260" t="s">
        <v>579</v>
      </c>
      <c r="P519" s="260">
        <v>215208</v>
      </c>
    </row>
    <row r="520" spans="1:16">
      <c r="A520" s="260" t="e">
        <f>SUMIFS('APP-1'!#REF!,'APP-1'!#REF!,ANALITICO!$F520)</f>
        <v>#REF!</v>
      </c>
      <c r="B520" s="260" t="str">
        <f t="shared" si="25"/>
        <v>2000</v>
      </c>
      <c r="C520" s="264" t="str">
        <f t="shared" si="26"/>
        <v>2</v>
      </c>
      <c r="D520" s="264" t="str">
        <f t="shared" si="27"/>
        <v>1</v>
      </c>
      <c r="E520" s="260" t="s">
        <v>526</v>
      </c>
      <c r="F520" s="260">
        <v>215208</v>
      </c>
      <c r="G520" s="260" t="s">
        <v>527</v>
      </c>
      <c r="H520" s="260">
        <v>29812100</v>
      </c>
      <c r="J520" s="261">
        <v>150000</v>
      </c>
      <c r="K520" s="261">
        <v>150000</v>
      </c>
      <c r="L520" s="261">
        <v>0</v>
      </c>
      <c r="M520" s="261">
        <v>0</v>
      </c>
      <c r="O520" s="260" t="s">
        <v>579</v>
      </c>
      <c r="P520" s="260">
        <v>215208</v>
      </c>
    </row>
    <row r="521" spans="1:16">
      <c r="A521" s="260" t="e">
        <f>SUMIFS('APP-1'!#REF!,'APP-1'!#REF!,ANALITICO!$F521)</f>
        <v>#REF!</v>
      </c>
      <c r="B521" s="282" t="str">
        <f t="shared" si="25"/>
        <v>3000</v>
      </c>
      <c r="C521" s="264" t="str">
        <f t="shared" si="26"/>
        <v>2</v>
      </c>
      <c r="D521" s="264" t="str">
        <f t="shared" si="27"/>
        <v>2</v>
      </c>
      <c r="E521" s="260" t="s">
        <v>526</v>
      </c>
      <c r="F521" s="260">
        <v>215208</v>
      </c>
      <c r="G521" s="260" t="s">
        <v>527</v>
      </c>
      <c r="H521" s="260">
        <v>39812200</v>
      </c>
      <c r="J521" s="261">
        <v>821898</v>
      </c>
      <c r="K521" s="261">
        <v>821898</v>
      </c>
      <c r="L521" s="261">
        <v>117092</v>
      </c>
      <c r="M521" s="261">
        <v>117092</v>
      </c>
      <c r="O521" s="260" t="s">
        <v>579</v>
      </c>
      <c r="P521" s="260">
        <v>215208</v>
      </c>
    </row>
    <row r="522" spans="1:16">
      <c r="A522" s="260" t="e">
        <f>SUMIFS('APP-1'!#REF!,'APP-1'!#REF!,ANALITICO!$F522)</f>
        <v>#REF!</v>
      </c>
      <c r="B522" s="260" t="str">
        <f t="shared" si="25"/>
        <v>2000</v>
      </c>
      <c r="C522" s="264" t="str">
        <f t="shared" si="26"/>
        <v>2</v>
      </c>
      <c r="D522" s="264" t="str">
        <f t="shared" si="27"/>
        <v>1</v>
      </c>
      <c r="E522" s="260" t="s">
        <v>526</v>
      </c>
      <c r="F522" s="260">
        <v>221211</v>
      </c>
      <c r="G522" s="260" t="s">
        <v>539</v>
      </c>
      <c r="H522" s="260">
        <v>24712170</v>
      </c>
      <c r="J522" s="261">
        <v>97515</v>
      </c>
      <c r="K522" s="261">
        <v>97515</v>
      </c>
      <c r="L522" s="261">
        <v>97515</v>
      </c>
      <c r="M522" s="261">
        <v>0</v>
      </c>
      <c r="O522" s="260" t="s">
        <v>579</v>
      </c>
      <c r="P522" s="260">
        <v>221211</v>
      </c>
    </row>
    <row r="523" spans="1:16">
      <c r="A523" s="260" t="e">
        <f>SUMIFS('APP-1'!#REF!,'APP-1'!#REF!,ANALITICO!$F523)</f>
        <v>#REF!</v>
      </c>
      <c r="B523" s="260" t="str">
        <f t="shared" si="25"/>
        <v>2000</v>
      </c>
      <c r="C523" s="264" t="str">
        <f t="shared" si="26"/>
        <v>2</v>
      </c>
      <c r="D523" s="264" t="str">
        <f t="shared" si="27"/>
        <v>1</v>
      </c>
      <c r="E523" s="260" t="s">
        <v>526</v>
      </c>
      <c r="F523" s="260">
        <v>221211</v>
      </c>
      <c r="G523" s="260" t="s">
        <v>539</v>
      </c>
      <c r="H523" s="260">
        <v>24912170</v>
      </c>
      <c r="J523" s="261">
        <v>3442050</v>
      </c>
      <c r="K523" s="261">
        <v>1952050</v>
      </c>
      <c r="L523" s="261">
        <v>1952050</v>
      </c>
      <c r="M523" s="261">
        <v>0</v>
      </c>
      <c r="O523" s="260" t="s">
        <v>579</v>
      </c>
      <c r="P523" s="260">
        <v>221211</v>
      </c>
    </row>
    <row r="524" spans="1:16">
      <c r="A524" s="260" t="e">
        <f>SUMIFS('APP-1'!#REF!,'APP-1'!#REF!,ANALITICO!$F524)</f>
        <v>#REF!</v>
      </c>
      <c r="B524" s="260" t="str">
        <f t="shared" si="25"/>
        <v>2000</v>
      </c>
      <c r="C524" s="264" t="str">
        <f t="shared" si="26"/>
        <v>2</v>
      </c>
      <c r="D524" s="264" t="str">
        <f t="shared" si="27"/>
        <v>1</v>
      </c>
      <c r="E524" s="260" t="s">
        <v>526</v>
      </c>
      <c r="F524" s="260">
        <v>221211</v>
      </c>
      <c r="G524" s="260" t="s">
        <v>539</v>
      </c>
      <c r="H524" s="260">
        <v>27412170</v>
      </c>
      <c r="J524" s="261">
        <v>0</v>
      </c>
      <c r="K524" s="261">
        <v>30000</v>
      </c>
      <c r="L524" s="261">
        <v>30000</v>
      </c>
      <c r="M524" s="261">
        <v>0</v>
      </c>
      <c r="O524" s="260" t="s">
        <v>579</v>
      </c>
      <c r="P524" s="260">
        <v>221211</v>
      </c>
    </row>
    <row r="525" spans="1:16">
      <c r="A525" s="260" t="e">
        <f>SUMIFS('APP-1'!#REF!,'APP-1'!#REF!,ANALITICO!$F525)</f>
        <v>#REF!</v>
      </c>
      <c r="B525" s="260" t="str">
        <f t="shared" si="25"/>
        <v>2000</v>
      </c>
      <c r="C525" s="264" t="str">
        <f t="shared" si="26"/>
        <v>2</v>
      </c>
      <c r="D525" s="264" t="str">
        <f t="shared" si="27"/>
        <v>1</v>
      </c>
      <c r="E525" s="260" t="s">
        <v>526</v>
      </c>
      <c r="F525" s="260">
        <v>221211</v>
      </c>
      <c r="G525" s="260" t="s">
        <v>539</v>
      </c>
      <c r="H525" s="260">
        <v>29112170</v>
      </c>
      <c r="J525" s="261">
        <v>0</v>
      </c>
      <c r="K525" s="261">
        <v>1460000</v>
      </c>
      <c r="L525" s="261">
        <v>1460000</v>
      </c>
      <c r="M525" s="261">
        <v>0</v>
      </c>
      <c r="O525" s="260" t="s">
        <v>579</v>
      </c>
      <c r="P525" s="260">
        <v>221211</v>
      </c>
    </row>
    <row r="526" spans="1:16">
      <c r="A526" s="260" t="e">
        <f>SUMIFS('APP-1'!#REF!,'APP-1'!#REF!,ANALITICO!$F526)</f>
        <v>#REF!</v>
      </c>
      <c r="B526" s="260" t="str">
        <f t="shared" si="25"/>
        <v>5000</v>
      </c>
      <c r="C526" s="264" t="str">
        <f t="shared" si="26"/>
        <v>2</v>
      </c>
      <c r="D526" s="264" t="str">
        <f t="shared" si="27"/>
        <v>1</v>
      </c>
      <c r="E526" s="260" t="s">
        <v>526</v>
      </c>
      <c r="F526" s="260">
        <v>221211</v>
      </c>
      <c r="G526" s="260" t="s">
        <v>539</v>
      </c>
      <c r="H526" s="260">
        <v>56612170</v>
      </c>
      <c r="I526" s="260" t="s">
        <v>547</v>
      </c>
      <c r="J526" s="261">
        <v>54000</v>
      </c>
      <c r="K526" s="261">
        <v>54000</v>
      </c>
      <c r="L526" s="261">
        <v>54000</v>
      </c>
      <c r="M526" s="261">
        <v>0</v>
      </c>
      <c r="O526" s="260" t="s">
        <v>579</v>
      </c>
      <c r="P526" s="260">
        <v>221211</v>
      </c>
    </row>
    <row r="527" spans="1:16">
      <c r="A527" s="260" t="e">
        <f>SUMIFS('APP-1'!#REF!,'APP-1'!#REF!,ANALITICO!$F527)</f>
        <v>#REF!</v>
      </c>
      <c r="B527" s="260" t="str">
        <f t="shared" si="25"/>
        <v>5000</v>
      </c>
      <c r="C527" s="264" t="str">
        <f t="shared" si="26"/>
        <v>2</v>
      </c>
      <c r="D527" s="264" t="str">
        <f t="shared" si="27"/>
        <v>1</v>
      </c>
      <c r="E527" s="260" t="s">
        <v>526</v>
      </c>
      <c r="F527" s="260">
        <v>221211</v>
      </c>
      <c r="G527" s="260" t="s">
        <v>539</v>
      </c>
      <c r="H527" s="260">
        <v>56712170</v>
      </c>
      <c r="I527" s="260" t="s">
        <v>547</v>
      </c>
      <c r="J527" s="261">
        <v>41350</v>
      </c>
      <c r="K527" s="261">
        <v>41350</v>
      </c>
      <c r="L527" s="261">
        <v>41350</v>
      </c>
      <c r="M527" s="261">
        <v>0</v>
      </c>
      <c r="O527" s="260" t="s">
        <v>579</v>
      </c>
      <c r="P527" s="260">
        <v>221211</v>
      </c>
    </row>
    <row r="528" spans="1:16">
      <c r="A528" s="260" t="e">
        <f>SUMIFS('APP-1'!#REF!,'APP-1'!#REF!,ANALITICO!$F528)</f>
        <v>#REF!</v>
      </c>
      <c r="B528" s="282" t="str">
        <f t="shared" si="25"/>
        <v>1000</v>
      </c>
      <c r="C528" s="264" t="str">
        <f t="shared" si="26"/>
        <v>2</v>
      </c>
      <c r="D528" s="264" t="str">
        <f t="shared" si="27"/>
        <v>1</v>
      </c>
      <c r="E528" s="260" t="s">
        <v>526</v>
      </c>
      <c r="F528" s="260">
        <v>221211</v>
      </c>
      <c r="G528" s="260" t="s">
        <v>527</v>
      </c>
      <c r="H528" s="260">
        <v>15462151</v>
      </c>
      <c r="J528" s="261">
        <v>325346</v>
      </c>
      <c r="K528" s="261">
        <v>325346</v>
      </c>
      <c r="L528" s="261">
        <v>83979</v>
      </c>
      <c r="M528" s="261">
        <v>83979</v>
      </c>
      <c r="O528" s="260" t="s">
        <v>579</v>
      </c>
      <c r="P528" s="260">
        <v>221211</v>
      </c>
    </row>
    <row r="529" spans="1:16">
      <c r="A529" s="260" t="e">
        <f>SUMIFS('APP-1'!#REF!,'APP-1'!#REF!,ANALITICO!$F529)</f>
        <v>#REF!</v>
      </c>
      <c r="B529" s="260" t="str">
        <f t="shared" si="25"/>
        <v>2000</v>
      </c>
      <c r="C529" s="264" t="str">
        <f t="shared" si="26"/>
        <v>2</v>
      </c>
      <c r="D529" s="264" t="str">
        <f t="shared" si="27"/>
        <v>1</v>
      </c>
      <c r="E529" s="260" t="s">
        <v>526</v>
      </c>
      <c r="F529" s="260">
        <v>221211</v>
      </c>
      <c r="G529" s="260" t="s">
        <v>527</v>
      </c>
      <c r="H529" s="260">
        <v>24312100</v>
      </c>
      <c r="J529" s="261">
        <v>2870</v>
      </c>
      <c r="K529" s="261">
        <v>2870</v>
      </c>
      <c r="L529" s="261">
        <v>0</v>
      </c>
      <c r="M529" s="261">
        <v>0</v>
      </c>
      <c r="O529" s="260" t="s">
        <v>579</v>
      </c>
      <c r="P529" s="260">
        <v>221211</v>
      </c>
    </row>
    <row r="530" spans="1:16">
      <c r="A530" s="260" t="e">
        <f>SUMIFS('APP-1'!#REF!,'APP-1'!#REF!,ANALITICO!$F530)</f>
        <v>#REF!</v>
      </c>
      <c r="B530" s="260" t="str">
        <f t="shared" si="25"/>
        <v>2000</v>
      </c>
      <c r="C530" s="264" t="str">
        <f t="shared" si="26"/>
        <v>2</v>
      </c>
      <c r="D530" s="264" t="str">
        <f t="shared" si="27"/>
        <v>1</v>
      </c>
      <c r="E530" s="260" t="s">
        <v>526</v>
      </c>
      <c r="F530" s="260">
        <v>221211</v>
      </c>
      <c r="G530" s="260" t="s">
        <v>527</v>
      </c>
      <c r="H530" s="260">
        <v>24712100</v>
      </c>
      <c r="J530" s="261">
        <v>97515</v>
      </c>
      <c r="K530" s="261">
        <v>97515</v>
      </c>
      <c r="L530" s="261">
        <v>0</v>
      </c>
      <c r="M530" s="261">
        <v>0</v>
      </c>
      <c r="O530" s="260" t="s">
        <v>579</v>
      </c>
      <c r="P530" s="260">
        <v>221211</v>
      </c>
    </row>
    <row r="531" spans="1:16">
      <c r="A531" s="260" t="e">
        <f>SUMIFS('APP-1'!#REF!,'APP-1'!#REF!,ANALITICO!$F531)</f>
        <v>#REF!</v>
      </c>
      <c r="B531" s="260" t="str">
        <f t="shared" si="25"/>
        <v>2000</v>
      </c>
      <c r="C531" s="264" t="str">
        <f t="shared" si="26"/>
        <v>2</v>
      </c>
      <c r="D531" s="264" t="str">
        <f t="shared" si="27"/>
        <v>1</v>
      </c>
      <c r="E531" s="260" t="s">
        <v>526</v>
      </c>
      <c r="F531" s="260">
        <v>221211</v>
      </c>
      <c r="G531" s="260" t="s">
        <v>527</v>
      </c>
      <c r="H531" s="260">
        <v>24912100</v>
      </c>
      <c r="J531" s="261">
        <v>3442050</v>
      </c>
      <c r="K531" s="261">
        <v>3442050</v>
      </c>
      <c r="L531" s="261">
        <v>0</v>
      </c>
      <c r="M531" s="261">
        <v>0</v>
      </c>
      <c r="O531" s="260" t="s">
        <v>579</v>
      </c>
      <c r="P531" s="260">
        <v>221211</v>
      </c>
    </row>
    <row r="532" spans="1:16">
      <c r="A532" s="260" t="e">
        <f>SUMIFS('APP-1'!#REF!,'APP-1'!#REF!,ANALITICO!$F532)</f>
        <v>#REF!</v>
      </c>
      <c r="B532" s="282" t="str">
        <f t="shared" si="25"/>
        <v>3000</v>
      </c>
      <c r="C532" s="264" t="str">
        <f t="shared" si="26"/>
        <v>1</v>
      </c>
      <c r="D532" s="264" t="str">
        <f t="shared" si="27"/>
        <v>2</v>
      </c>
      <c r="E532" s="260" t="s">
        <v>526</v>
      </c>
      <c r="F532" s="260">
        <v>221211</v>
      </c>
      <c r="G532" s="260" t="s">
        <v>527</v>
      </c>
      <c r="H532" s="260">
        <v>39811200</v>
      </c>
      <c r="J532" s="261">
        <v>1236872</v>
      </c>
      <c r="K532" s="261">
        <v>1236872</v>
      </c>
      <c r="L532" s="261">
        <v>176213</v>
      </c>
      <c r="M532" s="261">
        <v>176213</v>
      </c>
      <c r="O532" s="260" t="s">
        <v>579</v>
      </c>
      <c r="P532" s="260">
        <v>221211</v>
      </c>
    </row>
    <row r="533" spans="1:16">
      <c r="A533" s="260" t="e">
        <f>SUMIFS('APP-1'!#REF!,'APP-1'!#REF!,ANALITICO!$F533)</f>
        <v>#REF!</v>
      </c>
      <c r="B533" s="260" t="str">
        <f t="shared" si="25"/>
        <v>5000</v>
      </c>
      <c r="C533" s="264" t="str">
        <f t="shared" si="26"/>
        <v>2</v>
      </c>
      <c r="D533" s="264" t="str">
        <f t="shared" si="27"/>
        <v>1</v>
      </c>
      <c r="E533" s="260" t="s">
        <v>526</v>
      </c>
      <c r="F533" s="260">
        <v>221211</v>
      </c>
      <c r="G533" s="260" t="s">
        <v>527</v>
      </c>
      <c r="H533" s="260">
        <v>56612100</v>
      </c>
      <c r="I533" s="260" t="s">
        <v>548</v>
      </c>
      <c r="J533" s="261">
        <v>54000</v>
      </c>
      <c r="K533" s="261">
        <v>54000</v>
      </c>
      <c r="L533" s="261">
        <v>0</v>
      </c>
      <c r="M533" s="261">
        <v>0</v>
      </c>
      <c r="O533" s="260" t="s">
        <v>579</v>
      </c>
      <c r="P533" s="260">
        <v>221211</v>
      </c>
    </row>
    <row r="534" spans="1:16">
      <c r="A534" s="260" t="e">
        <f>SUMIFS('APP-1'!#REF!,'APP-1'!#REF!,ANALITICO!$F534)</f>
        <v>#REF!</v>
      </c>
      <c r="B534" s="260" t="str">
        <f t="shared" si="25"/>
        <v>5000</v>
      </c>
      <c r="C534" s="264" t="str">
        <f t="shared" si="26"/>
        <v>2</v>
      </c>
      <c r="D534" s="264" t="str">
        <f t="shared" si="27"/>
        <v>1</v>
      </c>
      <c r="E534" s="260" t="s">
        <v>526</v>
      </c>
      <c r="F534" s="260">
        <v>221211</v>
      </c>
      <c r="G534" s="260" t="s">
        <v>527</v>
      </c>
      <c r="H534" s="260">
        <v>56712100</v>
      </c>
      <c r="I534" s="260" t="s">
        <v>548</v>
      </c>
      <c r="J534" s="261">
        <v>41350</v>
      </c>
      <c r="K534" s="261">
        <v>41350</v>
      </c>
      <c r="L534" s="261">
        <v>0</v>
      </c>
      <c r="M534" s="261">
        <v>0</v>
      </c>
      <c r="O534" s="260" t="s">
        <v>579</v>
      </c>
      <c r="P534" s="260">
        <v>221211</v>
      </c>
    </row>
    <row r="535" spans="1:16">
      <c r="A535" s="260" t="e">
        <f>SUMIFS('APP-1'!#REF!,'APP-1'!#REF!,ANALITICO!$F535)</f>
        <v>#REF!</v>
      </c>
      <c r="B535" s="260" t="str">
        <f t="shared" si="25"/>
        <v>6000</v>
      </c>
      <c r="C535" s="264" t="str">
        <f t="shared" si="26"/>
        <v>2</v>
      </c>
      <c r="D535" s="264" t="str">
        <f t="shared" si="27"/>
        <v>1</v>
      </c>
      <c r="E535" s="260" t="s">
        <v>526</v>
      </c>
      <c r="F535" s="260">
        <v>221215</v>
      </c>
      <c r="G535" s="260" t="s">
        <v>539</v>
      </c>
      <c r="H535" s="260">
        <v>61212170</v>
      </c>
      <c r="I535" s="260" t="s">
        <v>549</v>
      </c>
      <c r="J535" s="261">
        <v>10000000</v>
      </c>
      <c r="K535" s="261">
        <v>10000000</v>
      </c>
      <c r="L535" s="261">
        <v>0</v>
      </c>
      <c r="M535" s="261">
        <v>0</v>
      </c>
      <c r="O535" s="260" t="s">
        <v>579</v>
      </c>
      <c r="P535" s="260">
        <v>221215</v>
      </c>
    </row>
    <row r="536" spans="1:16">
      <c r="A536" s="260" t="e">
        <f>SUMIFS('APP-1'!#REF!,'APP-1'!#REF!,ANALITICO!$F536)</f>
        <v>#REF!</v>
      </c>
      <c r="B536" s="260" t="str">
        <f t="shared" si="25"/>
        <v>6000</v>
      </c>
      <c r="C536" s="264" t="str">
        <f t="shared" si="26"/>
        <v>2</v>
      </c>
      <c r="D536" s="264" t="str">
        <f t="shared" si="27"/>
        <v>1</v>
      </c>
      <c r="E536" s="260" t="s">
        <v>526</v>
      </c>
      <c r="F536" s="260">
        <v>221215</v>
      </c>
      <c r="G536" s="260" t="s">
        <v>550</v>
      </c>
      <c r="H536" s="260">
        <v>61212100</v>
      </c>
      <c r="I536" s="260" t="s">
        <v>551</v>
      </c>
      <c r="J536" s="261">
        <v>1671634</v>
      </c>
      <c r="K536" s="261">
        <v>1671634</v>
      </c>
      <c r="L536" s="261">
        <v>0</v>
      </c>
      <c r="M536" s="261">
        <v>0</v>
      </c>
      <c r="O536" s="260" t="s">
        <v>579</v>
      </c>
      <c r="P536" s="260">
        <v>221215</v>
      </c>
    </row>
    <row r="537" spans="1:16">
      <c r="A537" s="260" t="e">
        <f>SUMIFS('APP-1'!#REF!,'APP-1'!#REF!,ANALITICO!$F537)</f>
        <v>#REF!</v>
      </c>
      <c r="B537" s="260" t="str">
        <f t="shared" si="25"/>
        <v>6000</v>
      </c>
      <c r="C537" s="264" t="str">
        <f t="shared" si="26"/>
        <v>2</v>
      </c>
      <c r="D537" s="264" t="str">
        <f t="shared" si="27"/>
        <v>1</v>
      </c>
      <c r="E537" s="260" t="s">
        <v>526</v>
      </c>
      <c r="F537" s="260">
        <v>221215</v>
      </c>
      <c r="G537" s="260" t="s">
        <v>550</v>
      </c>
      <c r="H537" s="260">
        <v>61212126</v>
      </c>
      <c r="I537" s="260" t="s">
        <v>551</v>
      </c>
      <c r="J537" s="261">
        <v>5638469</v>
      </c>
      <c r="K537" s="261">
        <v>5638469</v>
      </c>
      <c r="L537" s="261">
        <v>0</v>
      </c>
      <c r="M537" s="261">
        <v>0</v>
      </c>
      <c r="O537" s="260" t="s">
        <v>579</v>
      </c>
      <c r="P537" s="260">
        <v>221215</v>
      </c>
    </row>
    <row r="538" spans="1:16">
      <c r="A538" s="260" t="e">
        <f>SUMIFS('APP-1'!#REF!,'APP-1'!#REF!,ANALITICO!$F538)</f>
        <v>#REF!</v>
      </c>
      <c r="B538" s="260" t="str">
        <f t="shared" si="25"/>
        <v>2000</v>
      </c>
      <c r="C538" s="264" t="str">
        <f t="shared" si="26"/>
        <v>2</v>
      </c>
      <c r="D538" s="264" t="str">
        <f t="shared" si="27"/>
        <v>1</v>
      </c>
      <c r="E538" s="260" t="s">
        <v>526</v>
      </c>
      <c r="F538" s="260">
        <v>221215</v>
      </c>
      <c r="G538" s="260" t="s">
        <v>527</v>
      </c>
      <c r="H538" s="260">
        <v>24412100</v>
      </c>
      <c r="J538" s="261">
        <v>74169</v>
      </c>
      <c r="K538" s="261">
        <v>74169</v>
      </c>
      <c r="L538" s="261">
        <v>0</v>
      </c>
      <c r="M538" s="261">
        <v>0</v>
      </c>
      <c r="O538" s="260" t="s">
        <v>579</v>
      </c>
      <c r="P538" s="260">
        <v>221215</v>
      </c>
    </row>
    <row r="539" spans="1:16">
      <c r="A539" s="260" t="e">
        <f>SUMIFS('APP-1'!#REF!,'APP-1'!#REF!,ANALITICO!$F539)</f>
        <v>#REF!</v>
      </c>
      <c r="B539" s="260" t="str">
        <f t="shared" si="25"/>
        <v>3000</v>
      </c>
      <c r="C539" s="264" t="str">
        <f t="shared" si="26"/>
        <v>1</v>
      </c>
      <c r="D539" s="264" t="str">
        <f t="shared" si="27"/>
        <v>1</v>
      </c>
      <c r="E539" s="260" t="s">
        <v>526</v>
      </c>
      <c r="F539" s="260">
        <v>221215</v>
      </c>
      <c r="G539" s="260" t="s">
        <v>527</v>
      </c>
      <c r="H539" s="260">
        <v>31211100</v>
      </c>
      <c r="J539" s="261">
        <v>30000</v>
      </c>
      <c r="K539" s="261">
        <v>30000</v>
      </c>
      <c r="L539" s="261">
        <v>4027.4</v>
      </c>
      <c r="M539" s="261">
        <v>4027.4</v>
      </c>
      <c r="O539" s="260" t="s">
        <v>579</v>
      </c>
      <c r="P539" s="260">
        <v>221215</v>
      </c>
    </row>
    <row r="540" spans="1:16">
      <c r="A540" s="260" t="e">
        <f>SUMIFS('APP-1'!#REF!,'APP-1'!#REF!,ANALITICO!$F540)</f>
        <v>#REF!</v>
      </c>
      <c r="B540" s="260" t="str">
        <f t="shared" si="25"/>
        <v>5000</v>
      </c>
      <c r="C540" s="264" t="str">
        <f t="shared" si="26"/>
        <v>2</v>
      </c>
      <c r="D540" s="264" t="str">
        <f t="shared" si="27"/>
        <v>1</v>
      </c>
      <c r="E540" s="260" t="s">
        <v>526</v>
      </c>
      <c r="F540" s="260">
        <v>221215</v>
      </c>
      <c r="G540" s="260" t="s">
        <v>527</v>
      </c>
      <c r="H540" s="260">
        <v>56712100</v>
      </c>
      <c r="I540" s="260" t="s">
        <v>552</v>
      </c>
      <c r="J540" s="261">
        <v>168365</v>
      </c>
      <c r="K540" s="261">
        <v>168365</v>
      </c>
      <c r="L540" s="261">
        <v>0</v>
      </c>
      <c r="M540" s="261">
        <v>0</v>
      </c>
      <c r="O540" s="260" t="s">
        <v>579</v>
      </c>
      <c r="P540" s="260">
        <v>221215</v>
      </c>
    </row>
    <row r="541" spans="1:16">
      <c r="A541" s="260" t="e">
        <f>SUMIFS('APP-1'!#REF!,'APP-1'!#REF!,ANALITICO!$F541)</f>
        <v>#REF!</v>
      </c>
      <c r="B541" s="282" t="str">
        <f t="shared" si="25"/>
        <v>1000</v>
      </c>
      <c r="C541" s="264" t="str">
        <f t="shared" si="26"/>
        <v>1</v>
      </c>
      <c r="D541" s="264" t="str">
        <f t="shared" si="27"/>
        <v>1</v>
      </c>
      <c r="E541" s="260" t="s">
        <v>526</v>
      </c>
      <c r="F541" s="260">
        <v>221216</v>
      </c>
      <c r="G541" s="260" t="s">
        <v>527</v>
      </c>
      <c r="H541" s="260">
        <v>11311100</v>
      </c>
      <c r="J541" s="261">
        <v>10932305</v>
      </c>
      <c r="K541" s="261">
        <v>10932305</v>
      </c>
      <c r="L541" s="261">
        <v>2884635</v>
      </c>
      <c r="M541" s="261">
        <v>2884635</v>
      </c>
      <c r="O541" s="260" t="s">
        <v>579</v>
      </c>
      <c r="P541" s="260">
        <v>221216</v>
      </c>
    </row>
    <row r="542" spans="1:16">
      <c r="A542" s="260" t="e">
        <f>SUMIFS('APP-1'!#REF!,'APP-1'!#REF!,ANALITICO!$F542)</f>
        <v>#REF!</v>
      </c>
      <c r="B542" s="282" t="str">
        <f t="shared" si="25"/>
        <v>1000</v>
      </c>
      <c r="C542" s="264" t="str">
        <f t="shared" si="26"/>
        <v>2</v>
      </c>
      <c r="D542" s="264" t="str">
        <f t="shared" si="27"/>
        <v>1</v>
      </c>
      <c r="E542" s="260" t="s">
        <v>526</v>
      </c>
      <c r="F542" s="260">
        <v>221216</v>
      </c>
      <c r="G542" s="260" t="s">
        <v>527</v>
      </c>
      <c r="H542" s="260">
        <v>11312100</v>
      </c>
      <c r="J542" s="261">
        <v>4243979</v>
      </c>
      <c r="K542" s="261">
        <v>4243979</v>
      </c>
      <c r="L542" s="261">
        <v>1119831</v>
      </c>
      <c r="M542" s="261">
        <v>1119831</v>
      </c>
      <c r="O542" s="260" t="s">
        <v>579</v>
      </c>
      <c r="P542" s="260">
        <v>221216</v>
      </c>
    </row>
    <row r="543" spans="1:16">
      <c r="A543" s="260" t="e">
        <f>SUMIFS('APP-1'!#REF!,'APP-1'!#REF!,ANALITICO!$F543)</f>
        <v>#REF!</v>
      </c>
      <c r="B543" s="282" t="str">
        <f t="shared" si="25"/>
        <v>1000</v>
      </c>
      <c r="C543" s="264" t="str">
        <f t="shared" si="26"/>
        <v>1</v>
      </c>
      <c r="D543" s="264" t="str">
        <f t="shared" si="27"/>
        <v>1</v>
      </c>
      <c r="E543" s="260" t="s">
        <v>526</v>
      </c>
      <c r="F543" s="260">
        <v>221216</v>
      </c>
      <c r="G543" s="260" t="s">
        <v>527</v>
      </c>
      <c r="H543" s="260">
        <v>11321100</v>
      </c>
      <c r="J543" s="261">
        <v>12132127</v>
      </c>
      <c r="K543" s="261">
        <v>12132127</v>
      </c>
      <c r="L543" s="261">
        <v>1112104</v>
      </c>
      <c r="M543" s="261">
        <v>1112104</v>
      </c>
      <c r="O543" s="260" t="s">
        <v>579</v>
      </c>
      <c r="P543" s="260">
        <v>221216</v>
      </c>
    </row>
    <row r="544" spans="1:16">
      <c r="A544" s="260" t="e">
        <f>SUMIFS('APP-1'!#REF!,'APP-1'!#REF!,ANALITICO!$F544)</f>
        <v>#REF!</v>
      </c>
      <c r="B544" s="282" t="str">
        <f t="shared" si="25"/>
        <v>1000</v>
      </c>
      <c r="C544" s="264" t="str">
        <f t="shared" si="26"/>
        <v>2</v>
      </c>
      <c r="D544" s="264" t="str">
        <f t="shared" si="27"/>
        <v>1</v>
      </c>
      <c r="E544" s="260" t="s">
        <v>526</v>
      </c>
      <c r="F544" s="260">
        <v>221216</v>
      </c>
      <c r="G544" s="260" t="s">
        <v>527</v>
      </c>
      <c r="H544" s="260">
        <v>11322100</v>
      </c>
      <c r="J544" s="261">
        <v>8071022</v>
      </c>
      <c r="K544" s="261">
        <v>8071022</v>
      </c>
      <c r="L544" s="261">
        <v>2056773</v>
      </c>
      <c r="M544" s="261">
        <v>2056773</v>
      </c>
      <c r="O544" s="260" t="s">
        <v>579</v>
      </c>
      <c r="P544" s="260">
        <v>221216</v>
      </c>
    </row>
    <row r="545" spans="1:16">
      <c r="A545" s="260" t="e">
        <f>SUMIFS('APP-1'!#REF!,'APP-1'!#REF!,ANALITICO!$F545)</f>
        <v>#REF!</v>
      </c>
      <c r="B545" s="282" t="str">
        <f t="shared" si="25"/>
        <v>1000</v>
      </c>
      <c r="C545" s="264" t="str">
        <f t="shared" si="26"/>
        <v>1</v>
      </c>
      <c r="D545" s="264" t="str">
        <f t="shared" si="27"/>
        <v>1</v>
      </c>
      <c r="E545" s="260" t="s">
        <v>526</v>
      </c>
      <c r="F545" s="260">
        <v>221216</v>
      </c>
      <c r="G545" s="260" t="s">
        <v>527</v>
      </c>
      <c r="H545" s="260">
        <v>12211108</v>
      </c>
      <c r="J545" s="261">
        <v>11708310</v>
      </c>
      <c r="K545" s="261">
        <v>11708310</v>
      </c>
      <c r="L545" s="261">
        <v>2667698</v>
      </c>
      <c r="M545" s="261">
        <v>2667698</v>
      </c>
      <c r="O545" s="260" t="s">
        <v>579</v>
      </c>
      <c r="P545" s="260">
        <v>221216</v>
      </c>
    </row>
    <row r="546" spans="1:16">
      <c r="A546" s="260" t="e">
        <f>SUMIFS('APP-1'!#REF!,'APP-1'!#REF!,ANALITICO!$F546)</f>
        <v>#REF!</v>
      </c>
      <c r="B546" s="282" t="str">
        <f t="shared" si="25"/>
        <v>1000</v>
      </c>
      <c r="C546" s="264" t="str">
        <f t="shared" si="26"/>
        <v>1</v>
      </c>
      <c r="D546" s="264" t="str">
        <f t="shared" si="27"/>
        <v>1</v>
      </c>
      <c r="E546" s="260" t="s">
        <v>526</v>
      </c>
      <c r="F546" s="260">
        <v>221216</v>
      </c>
      <c r="G546" s="260" t="s">
        <v>527</v>
      </c>
      <c r="H546" s="260">
        <v>13111100</v>
      </c>
      <c r="J546" s="261">
        <v>287567</v>
      </c>
      <c r="K546" s="261">
        <v>287567</v>
      </c>
      <c r="L546" s="261">
        <v>73002</v>
      </c>
      <c r="M546" s="261">
        <v>73002</v>
      </c>
      <c r="O546" s="260" t="s">
        <v>579</v>
      </c>
      <c r="P546" s="260">
        <v>221216</v>
      </c>
    </row>
    <row r="547" spans="1:16">
      <c r="A547" s="260" t="e">
        <f>SUMIFS('APP-1'!#REF!,'APP-1'!#REF!,ANALITICO!$F547)</f>
        <v>#REF!</v>
      </c>
      <c r="B547" s="282" t="str">
        <f t="shared" si="25"/>
        <v>1000</v>
      </c>
      <c r="C547" s="264" t="str">
        <f t="shared" si="26"/>
        <v>2</v>
      </c>
      <c r="D547" s="264" t="str">
        <f t="shared" si="27"/>
        <v>1</v>
      </c>
      <c r="E547" s="260" t="s">
        <v>526</v>
      </c>
      <c r="F547" s="260">
        <v>221216</v>
      </c>
      <c r="G547" s="260" t="s">
        <v>527</v>
      </c>
      <c r="H547" s="260">
        <v>13112100</v>
      </c>
      <c r="J547" s="261">
        <v>311849</v>
      </c>
      <c r="K547" s="261">
        <v>311849</v>
      </c>
      <c r="L547" s="261">
        <v>79167</v>
      </c>
      <c r="M547" s="261">
        <v>79167</v>
      </c>
      <c r="O547" s="260" t="s">
        <v>579</v>
      </c>
      <c r="P547" s="260">
        <v>221216</v>
      </c>
    </row>
    <row r="548" spans="1:16">
      <c r="A548" s="260" t="e">
        <f>SUMIFS('APP-1'!#REF!,'APP-1'!#REF!,ANALITICO!$F548)</f>
        <v>#REF!</v>
      </c>
      <c r="B548" s="282" t="str">
        <f t="shared" si="25"/>
        <v>1000</v>
      </c>
      <c r="C548" s="264" t="str">
        <f t="shared" si="26"/>
        <v>1</v>
      </c>
      <c r="D548" s="264" t="str">
        <f t="shared" si="27"/>
        <v>1</v>
      </c>
      <c r="E548" s="260" t="s">
        <v>526</v>
      </c>
      <c r="F548" s="260">
        <v>221216</v>
      </c>
      <c r="G548" s="260" t="s">
        <v>527</v>
      </c>
      <c r="H548" s="260">
        <v>13211100</v>
      </c>
      <c r="J548" s="261">
        <v>1133095</v>
      </c>
      <c r="K548" s="261">
        <v>1133095</v>
      </c>
      <c r="L548" s="261">
        <v>0</v>
      </c>
      <c r="M548" s="261">
        <v>0</v>
      </c>
      <c r="O548" s="260" t="s">
        <v>579</v>
      </c>
      <c r="P548" s="260">
        <v>221216</v>
      </c>
    </row>
    <row r="549" spans="1:16">
      <c r="A549" s="260" t="e">
        <f>SUMIFS('APP-1'!#REF!,'APP-1'!#REF!,ANALITICO!$F549)</f>
        <v>#REF!</v>
      </c>
      <c r="B549" s="282" t="str">
        <f t="shared" si="25"/>
        <v>1000</v>
      </c>
      <c r="C549" s="264" t="str">
        <f t="shared" si="26"/>
        <v>2</v>
      </c>
      <c r="D549" s="264" t="str">
        <f t="shared" si="27"/>
        <v>1</v>
      </c>
      <c r="E549" s="260" t="s">
        <v>526</v>
      </c>
      <c r="F549" s="260">
        <v>221216</v>
      </c>
      <c r="G549" s="260" t="s">
        <v>527</v>
      </c>
      <c r="H549" s="260">
        <v>13212100</v>
      </c>
      <c r="J549" s="261">
        <v>372213</v>
      </c>
      <c r="K549" s="261">
        <v>372213</v>
      </c>
      <c r="L549" s="261">
        <v>0</v>
      </c>
      <c r="M549" s="261">
        <v>0</v>
      </c>
      <c r="O549" s="260" t="s">
        <v>579</v>
      </c>
      <c r="P549" s="260">
        <v>221216</v>
      </c>
    </row>
    <row r="550" spans="1:16">
      <c r="A550" s="260" t="e">
        <f>SUMIFS('APP-1'!#REF!,'APP-1'!#REF!,ANALITICO!$F550)</f>
        <v>#REF!</v>
      </c>
      <c r="B550" s="282" t="str">
        <f t="shared" si="25"/>
        <v>1000</v>
      </c>
      <c r="C550" s="264" t="str">
        <f t="shared" si="26"/>
        <v>2</v>
      </c>
      <c r="D550" s="264" t="str">
        <f t="shared" si="27"/>
        <v>1</v>
      </c>
      <c r="E550" s="260" t="s">
        <v>526</v>
      </c>
      <c r="F550" s="260">
        <v>221216</v>
      </c>
      <c r="G550" s="260" t="s">
        <v>527</v>
      </c>
      <c r="H550" s="260">
        <v>13222100</v>
      </c>
      <c r="J550" s="261">
        <v>20450</v>
      </c>
      <c r="K550" s="261">
        <v>20450</v>
      </c>
      <c r="L550" s="261">
        <v>6163</v>
      </c>
      <c r="M550" s="261">
        <v>6163</v>
      </c>
      <c r="O550" s="260" t="s">
        <v>579</v>
      </c>
      <c r="P550" s="260">
        <v>221216</v>
      </c>
    </row>
    <row r="551" spans="1:16">
      <c r="A551" s="260" t="e">
        <f>SUMIFS('APP-1'!#REF!,'APP-1'!#REF!,ANALITICO!$F551)</f>
        <v>#REF!</v>
      </c>
      <c r="B551" s="282" t="str">
        <f t="shared" si="25"/>
        <v>1000</v>
      </c>
      <c r="C551" s="264" t="str">
        <f t="shared" si="26"/>
        <v>1</v>
      </c>
      <c r="D551" s="264" t="str">
        <f t="shared" si="27"/>
        <v>1</v>
      </c>
      <c r="E551" s="260" t="s">
        <v>526</v>
      </c>
      <c r="F551" s="260">
        <v>221216</v>
      </c>
      <c r="G551" s="260" t="s">
        <v>527</v>
      </c>
      <c r="H551" s="260">
        <v>13231108</v>
      </c>
      <c r="J551" s="261">
        <v>540750</v>
      </c>
      <c r="K551" s="261">
        <v>540750</v>
      </c>
      <c r="L551" s="261">
        <v>0</v>
      </c>
      <c r="M551" s="261">
        <v>0</v>
      </c>
      <c r="O551" s="260" t="s">
        <v>579</v>
      </c>
      <c r="P551" s="260">
        <v>221216</v>
      </c>
    </row>
    <row r="552" spans="1:16">
      <c r="A552" s="260" t="e">
        <f>SUMIFS('APP-1'!#REF!,'APP-1'!#REF!,ANALITICO!$F552)</f>
        <v>#REF!</v>
      </c>
      <c r="B552" s="282" t="str">
        <f t="shared" si="25"/>
        <v>1000</v>
      </c>
      <c r="C552" s="264" t="str">
        <f t="shared" si="26"/>
        <v>2</v>
      </c>
      <c r="D552" s="264" t="str">
        <f t="shared" si="27"/>
        <v>1</v>
      </c>
      <c r="E552" s="260" t="s">
        <v>526</v>
      </c>
      <c r="F552" s="260">
        <v>221216</v>
      </c>
      <c r="G552" s="260" t="s">
        <v>527</v>
      </c>
      <c r="H552" s="260">
        <v>13232100</v>
      </c>
      <c r="J552" s="261">
        <v>1775140</v>
      </c>
      <c r="K552" s="261">
        <v>1775140</v>
      </c>
      <c r="L552" s="261">
        <v>0</v>
      </c>
      <c r="M552" s="261">
        <v>0</v>
      </c>
      <c r="O552" s="260" t="s">
        <v>579</v>
      </c>
      <c r="P552" s="260">
        <v>221216</v>
      </c>
    </row>
    <row r="553" spans="1:16">
      <c r="A553" s="260" t="e">
        <f>SUMIFS('APP-1'!#REF!,'APP-1'!#REF!,ANALITICO!$F553)</f>
        <v>#REF!</v>
      </c>
      <c r="B553" s="282" t="str">
        <f t="shared" si="25"/>
        <v>1000</v>
      </c>
      <c r="C553" s="264" t="str">
        <f t="shared" si="26"/>
        <v>2</v>
      </c>
      <c r="D553" s="264" t="str">
        <f t="shared" si="27"/>
        <v>1</v>
      </c>
      <c r="E553" s="260" t="s">
        <v>526</v>
      </c>
      <c r="F553" s="260">
        <v>221216</v>
      </c>
      <c r="G553" s="260" t="s">
        <v>527</v>
      </c>
      <c r="H553" s="260">
        <v>13232108</v>
      </c>
      <c r="J553" s="261">
        <v>540750</v>
      </c>
      <c r="K553" s="261">
        <v>540750</v>
      </c>
      <c r="L553" s="261">
        <v>0</v>
      </c>
      <c r="M553" s="261">
        <v>0</v>
      </c>
      <c r="O553" s="260" t="s">
        <v>579</v>
      </c>
      <c r="P553" s="260">
        <v>221216</v>
      </c>
    </row>
    <row r="554" spans="1:16">
      <c r="A554" s="260" t="e">
        <f>SUMIFS('APP-1'!#REF!,'APP-1'!#REF!,ANALITICO!$F554)</f>
        <v>#REF!</v>
      </c>
      <c r="B554" s="282" t="str">
        <f t="shared" si="25"/>
        <v>1000</v>
      </c>
      <c r="C554" s="264" t="str">
        <f t="shared" si="26"/>
        <v>2</v>
      </c>
      <c r="D554" s="264" t="str">
        <f t="shared" si="27"/>
        <v>1</v>
      </c>
      <c r="E554" s="260" t="s">
        <v>526</v>
      </c>
      <c r="F554" s="260">
        <v>221216</v>
      </c>
      <c r="G554" s="260" t="s">
        <v>527</v>
      </c>
      <c r="H554" s="260">
        <v>13312100</v>
      </c>
      <c r="J554" s="261">
        <v>1034402</v>
      </c>
      <c r="K554" s="261">
        <v>1034402</v>
      </c>
      <c r="L554" s="261">
        <v>302617</v>
      </c>
      <c r="M554" s="261">
        <v>302617</v>
      </c>
      <c r="O554" s="260" t="s">
        <v>579</v>
      </c>
      <c r="P554" s="260">
        <v>221216</v>
      </c>
    </row>
    <row r="555" spans="1:16">
      <c r="A555" s="260" t="e">
        <f>SUMIFS('APP-1'!#REF!,'APP-1'!#REF!,ANALITICO!$F555)</f>
        <v>#REF!</v>
      </c>
      <c r="B555" s="282" t="str">
        <f t="shared" si="25"/>
        <v>1000</v>
      </c>
      <c r="C555" s="264" t="str">
        <f t="shared" si="26"/>
        <v>2</v>
      </c>
      <c r="D555" s="264" t="str">
        <f t="shared" si="27"/>
        <v>1</v>
      </c>
      <c r="E555" s="260" t="s">
        <v>526</v>
      </c>
      <c r="F555" s="260">
        <v>221216</v>
      </c>
      <c r="G555" s="260" t="s">
        <v>527</v>
      </c>
      <c r="H555" s="260">
        <v>13322100</v>
      </c>
      <c r="J555" s="261">
        <v>287345</v>
      </c>
      <c r="K555" s="261">
        <v>287345</v>
      </c>
      <c r="L555" s="261">
        <v>87659</v>
      </c>
      <c r="M555" s="261">
        <v>87659</v>
      </c>
      <c r="O555" s="260" t="s">
        <v>579</v>
      </c>
      <c r="P555" s="260">
        <v>221216</v>
      </c>
    </row>
    <row r="556" spans="1:16">
      <c r="A556" s="260" t="e">
        <f>SUMIFS('APP-1'!#REF!,'APP-1'!#REF!,ANALITICO!$F556)</f>
        <v>#REF!</v>
      </c>
      <c r="B556" s="282" t="str">
        <f t="shared" si="25"/>
        <v>1000</v>
      </c>
      <c r="C556" s="264" t="str">
        <f t="shared" si="26"/>
        <v>2</v>
      </c>
      <c r="D556" s="264" t="str">
        <f t="shared" si="27"/>
        <v>1</v>
      </c>
      <c r="E556" s="260" t="s">
        <v>526</v>
      </c>
      <c r="F556" s="260">
        <v>221216</v>
      </c>
      <c r="G556" s="260" t="s">
        <v>527</v>
      </c>
      <c r="H556" s="260">
        <v>13432100</v>
      </c>
      <c r="J556" s="261">
        <v>1750629</v>
      </c>
      <c r="K556" s="261">
        <v>1750629</v>
      </c>
      <c r="L556" s="261">
        <v>451848</v>
      </c>
      <c r="M556" s="261">
        <v>451848</v>
      </c>
      <c r="O556" s="260" t="s">
        <v>579</v>
      </c>
      <c r="P556" s="260">
        <v>221216</v>
      </c>
    </row>
    <row r="557" spans="1:16">
      <c r="A557" s="260" t="e">
        <f>SUMIFS('APP-1'!#REF!,'APP-1'!#REF!,ANALITICO!$F557)</f>
        <v>#REF!</v>
      </c>
      <c r="B557" s="282" t="str">
        <f t="shared" si="25"/>
        <v>1000</v>
      </c>
      <c r="C557" s="264" t="str">
        <f t="shared" si="26"/>
        <v>2</v>
      </c>
      <c r="D557" s="264" t="str">
        <f t="shared" si="27"/>
        <v>2</v>
      </c>
      <c r="E557" s="260" t="s">
        <v>526</v>
      </c>
      <c r="F557" s="260">
        <v>221216</v>
      </c>
      <c r="G557" s="260" t="s">
        <v>527</v>
      </c>
      <c r="H557" s="260">
        <v>14112201</v>
      </c>
      <c r="J557" s="261">
        <v>2675441</v>
      </c>
      <c r="K557" s="261">
        <v>2675441</v>
      </c>
      <c r="L557" s="261">
        <v>532379.46</v>
      </c>
      <c r="M557" s="261">
        <v>532379.46</v>
      </c>
      <c r="O557" s="260" t="s">
        <v>579</v>
      </c>
      <c r="P557" s="260">
        <v>221216</v>
      </c>
    </row>
    <row r="558" spans="1:16">
      <c r="A558" s="260" t="e">
        <f>SUMIFS('APP-1'!#REF!,'APP-1'!#REF!,ANALITICO!$F558)</f>
        <v>#REF!</v>
      </c>
      <c r="B558" s="282" t="str">
        <f t="shared" si="25"/>
        <v>1000</v>
      </c>
      <c r="C558" s="264" t="str">
        <f t="shared" si="26"/>
        <v>2</v>
      </c>
      <c r="D558" s="264" t="str">
        <f t="shared" si="27"/>
        <v>2</v>
      </c>
      <c r="E558" s="260" t="s">
        <v>526</v>
      </c>
      <c r="F558" s="260">
        <v>221216</v>
      </c>
      <c r="G558" s="260" t="s">
        <v>527</v>
      </c>
      <c r="H558" s="260">
        <v>14112203</v>
      </c>
      <c r="J558" s="261">
        <v>202667</v>
      </c>
      <c r="K558" s="261">
        <v>202667</v>
      </c>
      <c r="L558" s="261">
        <v>40961.58</v>
      </c>
      <c r="M558" s="261">
        <v>40961.58</v>
      </c>
      <c r="O558" s="260" t="s">
        <v>579</v>
      </c>
      <c r="P558" s="260">
        <v>221216</v>
      </c>
    </row>
    <row r="559" spans="1:16">
      <c r="A559" s="260" t="e">
        <f>SUMIFS('APP-1'!#REF!,'APP-1'!#REF!,ANALITICO!$F559)</f>
        <v>#REF!</v>
      </c>
      <c r="B559" s="282" t="str">
        <f t="shared" si="25"/>
        <v>1000</v>
      </c>
      <c r="C559" s="264" t="str">
        <f t="shared" si="26"/>
        <v>2</v>
      </c>
      <c r="D559" s="264" t="str">
        <f t="shared" si="27"/>
        <v>2</v>
      </c>
      <c r="E559" s="260" t="s">
        <v>526</v>
      </c>
      <c r="F559" s="260">
        <v>221216</v>
      </c>
      <c r="G559" s="260" t="s">
        <v>527</v>
      </c>
      <c r="H559" s="260">
        <v>14112208</v>
      </c>
      <c r="J559" s="261">
        <v>153521</v>
      </c>
      <c r="K559" s="261">
        <v>153521</v>
      </c>
      <c r="L559" s="261">
        <v>29878.92</v>
      </c>
      <c r="M559" s="261">
        <v>29878.92</v>
      </c>
      <c r="O559" s="260" t="s">
        <v>579</v>
      </c>
      <c r="P559" s="260">
        <v>221216</v>
      </c>
    </row>
    <row r="560" spans="1:16">
      <c r="A560" s="260" t="e">
        <f>SUMIFS('APP-1'!#REF!,'APP-1'!#REF!,ANALITICO!$F560)</f>
        <v>#REF!</v>
      </c>
      <c r="B560" s="282" t="str">
        <f t="shared" si="25"/>
        <v>1000</v>
      </c>
      <c r="C560" s="264" t="str">
        <f t="shared" si="26"/>
        <v>2</v>
      </c>
      <c r="D560" s="264" t="str">
        <f t="shared" si="27"/>
        <v>2</v>
      </c>
      <c r="E560" s="260" t="s">
        <v>526</v>
      </c>
      <c r="F560" s="260">
        <v>221216</v>
      </c>
      <c r="G560" s="260" t="s">
        <v>527</v>
      </c>
      <c r="H560" s="260">
        <v>14212201</v>
      </c>
      <c r="J560" s="261">
        <v>520964</v>
      </c>
      <c r="K560" s="261">
        <v>520964</v>
      </c>
      <c r="L560" s="261">
        <v>92394.5</v>
      </c>
      <c r="M560" s="261">
        <v>92394.5</v>
      </c>
      <c r="O560" s="260" t="s">
        <v>579</v>
      </c>
      <c r="P560" s="260">
        <v>221216</v>
      </c>
    </row>
    <row r="561" spans="1:16">
      <c r="A561" s="260" t="e">
        <f>SUMIFS('APP-1'!#REF!,'APP-1'!#REF!,ANALITICO!$F561)</f>
        <v>#REF!</v>
      </c>
      <c r="B561" s="282" t="str">
        <f t="shared" si="25"/>
        <v>1000</v>
      </c>
      <c r="C561" s="264" t="str">
        <f t="shared" si="26"/>
        <v>2</v>
      </c>
      <c r="D561" s="264" t="str">
        <f t="shared" si="27"/>
        <v>2</v>
      </c>
      <c r="E561" s="260" t="s">
        <v>526</v>
      </c>
      <c r="F561" s="260">
        <v>221216</v>
      </c>
      <c r="G561" s="260" t="s">
        <v>527</v>
      </c>
      <c r="H561" s="260">
        <v>14212203</v>
      </c>
      <c r="J561" s="261">
        <v>393050</v>
      </c>
      <c r="K561" s="261">
        <v>393050</v>
      </c>
      <c r="L561" s="261">
        <v>75034.05</v>
      </c>
      <c r="M561" s="261">
        <v>75034.05</v>
      </c>
      <c r="O561" s="260" t="s">
        <v>579</v>
      </c>
      <c r="P561" s="260">
        <v>221216</v>
      </c>
    </row>
    <row r="562" spans="1:16">
      <c r="A562" s="260" t="e">
        <f>SUMIFS('APP-1'!#REF!,'APP-1'!#REF!,ANALITICO!$F562)</f>
        <v>#REF!</v>
      </c>
      <c r="B562" s="282" t="str">
        <f t="shared" si="25"/>
        <v>1000</v>
      </c>
      <c r="C562" s="264" t="str">
        <f t="shared" si="26"/>
        <v>2</v>
      </c>
      <c r="D562" s="264" t="str">
        <f t="shared" si="27"/>
        <v>2</v>
      </c>
      <c r="E562" s="260" t="s">
        <v>526</v>
      </c>
      <c r="F562" s="260">
        <v>221216</v>
      </c>
      <c r="G562" s="260" t="s">
        <v>527</v>
      </c>
      <c r="H562" s="260">
        <v>14312200</v>
      </c>
      <c r="J562" s="261">
        <v>179160</v>
      </c>
      <c r="K562" s="261">
        <v>179160</v>
      </c>
      <c r="L562" s="261">
        <v>30526</v>
      </c>
      <c r="M562" s="261">
        <v>30526</v>
      </c>
      <c r="O562" s="260" t="s">
        <v>579</v>
      </c>
      <c r="P562" s="260">
        <v>221216</v>
      </c>
    </row>
    <row r="563" spans="1:16">
      <c r="A563" s="260" t="e">
        <f>SUMIFS('APP-1'!#REF!,'APP-1'!#REF!,ANALITICO!$F563)</f>
        <v>#REF!</v>
      </c>
      <c r="B563" s="282" t="str">
        <f t="shared" si="25"/>
        <v>1000</v>
      </c>
      <c r="C563" s="264" t="str">
        <f t="shared" si="26"/>
        <v>2</v>
      </c>
      <c r="D563" s="264" t="str">
        <f t="shared" si="27"/>
        <v>2</v>
      </c>
      <c r="E563" s="260" t="s">
        <v>526</v>
      </c>
      <c r="F563" s="260">
        <v>221216</v>
      </c>
      <c r="G563" s="260" t="s">
        <v>527</v>
      </c>
      <c r="H563" s="260">
        <v>14412200</v>
      </c>
      <c r="J563" s="261">
        <v>1153938</v>
      </c>
      <c r="K563" s="261">
        <v>1153938</v>
      </c>
      <c r="L563" s="261">
        <v>189643.32</v>
      </c>
      <c r="M563" s="261">
        <v>189643.32</v>
      </c>
      <c r="O563" s="260" t="s">
        <v>579</v>
      </c>
      <c r="P563" s="260">
        <v>221216</v>
      </c>
    </row>
    <row r="564" spans="1:16">
      <c r="A564" s="260" t="e">
        <f>SUMIFS('APP-1'!#REF!,'APP-1'!#REF!,ANALITICO!$F564)</f>
        <v>#REF!</v>
      </c>
      <c r="B564" s="282" t="str">
        <f t="shared" si="25"/>
        <v>1000</v>
      </c>
      <c r="C564" s="264" t="str">
        <f t="shared" si="26"/>
        <v>2</v>
      </c>
      <c r="D564" s="264" t="str">
        <f t="shared" si="27"/>
        <v>2</v>
      </c>
      <c r="E564" s="260" t="s">
        <v>526</v>
      </c>
      <c r="F564" s="260">
        <v>221216</v>
      </c>
      <c r="G564" s="260" t="s">
        <v>527</v>
      </c>
      <c r="H564" s="260">
        <v>14432200</v>
      </c>
      <c r="J564" s="261">
        <v>129399</v>
      </c>
      <c r="K564" s="261">
        <v>129399</v>
      </c>
      <c r="L564" s="261">
        <v>19702.09</v>
      </c>
      <c r="M564" s="261">
        <v>19702.09</v>
      </c>
      <c r="O564" s="260" t="s">
        <v>579</v>
      </c>
      <c r="P564" s="260">
        <v>221216</v>
      </c>
    </row>
    <row r="565" spans="1:16">
      <c r="A565" s="260" t="e">
        <f>SUMIFS('APP-1'!#REF!,'APP-1'!#REF!,ANALITICO!$F565)</f>
        <v>#REF!</v>
      </c>
      <c r="B565" s="282" t="str">
        <f t="shared" si="25"/>
        <v>1000</v>
      </c>
      <c r="C565" s="264" t="str">
        <f t="shared" si="26"/>
        <v>2</v>
      </c>
      <c r="D565" s="264" t="str">
        <f t="shared" si="27"/>
        <v>2</v>
      </c>
      <c r="E565" s="260" t="s">
        <v>526</v>
      </c>
      <c r="F565" s="260">
        <v>221216</v>
      </c>
      <c r="G565" s="260" t="s">
        <v>527</v>
      </c>
      <c r="H565" s="260">
        <v>15112200</v>
      </c>
      <c r="J565" s="261">
        <v>11877770</v>
      </c>
      <c r="K565" s="261">
        <v>11877770</v>
      </c>
      <c r="L565" s="261">
        <v>2305804.6800000002</v>
      </c>
      <c r="M565" s="261">
        <v>2305804.6800000002</v>
      </c>
      <c r="O565" s="260" t="s">
        <v>579</v>
      </c>
      <c r="P565" s="260">
        <v>221216</v>
      </c>
    </row>
    <row r="566" spans="1:16">
      <c r="A566" s="260" t="e">
        <f>SUMIFS('APP-1'!#REF!,'APP-1'!#REF!,ANALITICO!$F566)</f>
        <v>#REF!</v>
      </c>
      <c r="B566" s="282" t="str">
        <f t="shared" si="25"/>
        <v>1000</v>
      </c>
      <c r="C566" s="264" t="str">
        <f t="shared" si="26"/>
        <v>2</v>
      </c>
      <c r="D566" s="264" t="str">
        <f t="shared" si="27"/>
        <v>1</v>
      </c>
      <c r="E566" s="260" t="s">
        <v>526</v>
      </c>
      <c r="F566" s="260">
        <v>221216</v>
      </c>
      <c r="G566" s="260" t="s">
        <v>527</v>
      </c>
      <c r="H566" s="260">
        <v>15412100</v>
      </c>
      <c r="J566" s="261">
        <v>1200193</v>
      </c>
      <c r="K566" s="261">
        <v>1200193</v>
      </c>
      <c r="L566" s="261">
        <v>425977</v>
      </c>
      <c r="M566" s="261">
        <v>425977</v>
      </c>
      <c r="O566" s="260" t="s">
        <v>579</v>
      </c>
      <c r="P566" s="260">
        <v>221216</v>
      </c>
    </row>
    <row r="567" spans="1:16">
      <c r="A567" s="260" t="e">
        <f>SUMIFS('APP-1'!#REF!,'APP-1'!#REF!,ANALITICO!$F567)</f>
        <v>#REF!</v>
      </c>
      <c r="B567" s="282" t="str">
        <f t="shared" si="25"/>
        <v>1000</v>
      </c>
      <c r="C567" s="264" t="str">
        <f t="shared" si="26"/>
        <v>2</v>
      </c>
      <c r="D567" s="264" t="str">
        <f t="shared" si="27"/>
        <v>2</v>
      </c>
      <c r="E567" s="260" t="s">
        <v>526</v>
      </c>
      <c r="F567" s="260">
        <v>221216</v>
      </c>
      <c r="G567" s="260" t="s">
        <v>527</v>
      </c>
      <c r="H567" s="260">
        <v>15412208</v>
      </c>
      <c r="J567" s="261">
        <v>540750</v>
      </c>
      <c r="K567" s="261">
        <v>540750</v>
      </c>
      <c r="L567" s="261">
        <v>0</v>
      </c>
      <c r="M567" s="261">
        <v>0</v>
      </c>
      <c r="O567" s="260" t="s">
        <v>579</v>
      </c>
      <c r="P567" s="260">
        <v>221216</v>
      </c>
    </row>
    <row r="568" spans="1:16">
      <c r="A568" s="260" t="e">
        <f>SUMIFS('APP-1'!#REF!,'APP-1'!#REF!,ANALITICO!$F568)</f>
        <v>#REF!</v>
      </c>
      <c r="B568" s="282" t="str">
        <f t="shared" si="25"/>
        <v>1000</v>
      </c>
      <c r="C568" s="264" t="str">
        <f t="shared" si="26"/>
        <v>2</v>
      </c>
      <c r="D568" s="264" t="str">
        <f t="shared" si="27"/>
        <v>2</v>
      </c>
      <c r="E568" s="260" t="s">
        <v>526</v>
      </c>
      <c r="F568" s="260">
        <v>221216</v>
      </c>
      <c r="G568" s="260" t="s">
        <v>527</v>
      </c>
      <c r="H568" s="260">
        <v>15412218</v>
      </c>
      <c r="J568" s="261">
        <v>4081500</v>
      </c>
      <c r="K568" s="261">
        <v>4081500</v>
      </c>
      <c r="L568" s="261">
        <v>0</v>
      </c>
      <c r="M568" s="261">
        <v>0</v>
      </c>
      <c r="O568" s="260" t="s">
        <v>579</v>
      </c>
      <c r="P568" s="260">
        <v>221216</v>
      </c>
    </row>
    <row r="569" spans="1:16">
      <c r="A569" s="260" t="e">
        <f>SUMIFS('APP-1'!#REF!,'APP-1'!#REF!,ANALITICO!$F569)</f>
        <v>#REF!</v>
      </c>
      <c r="B569" s="282" t="str">
        <f t="shared" si="25"/>
        <v>1000</v>
      </c>
      <c r="C569" s="264" t="str">
        <f t="shared" si="26"/>
        <v>2</v>
      </c>
      <c r="D569" s="264" t="str">
        <f t="shared" si="27"/>
        <v>1</v>
      </c>
      <c r="E569" s="260" t="s">
        <v>526</v>
      </c>
      <c r="F569" s="260">
        <v>221216</v>
      </c>
      <c r="G569" s="260" t="s">
        <v>527</v>
      </c>
      <c r="H569" s="260">
        <v>15422100</v>
      </c>
      <c r="J569" s="261">
        <v>22929</v>
      </c>
      <c r="K569" s="261">
        <v>22929</v>
      </c>
      <c r="L569" s="261">
        <v>8430</v>
      </c>
      <c r="M569" s="261">
        <v>8430</v>
      </c>
      <c r="O569" s="260" t="s">
        <v>579</v>
      </c>
      <c r="P569" s="260">
        <v>221216</v>
      </c>
    </row>
    <row r="570" spans="1:16">
      <c r="A570" s="260" t="e">
        <f>SUMIFS('APP-1'!#REF!,'APP-1'!#REF!,ANALITICO!$F570)</f>
        <v>#REF!</v>
      </c>
      <c r="B570" s="282" t="str">
        <f t="shared" si="25"/>
        <v>1000</v>
      </c>
      <c r="C570" s="264" t="str">
        <f t="shared" si="26"/>
        <v>2</v>
      </c>
      <c r="D570" s="264" t="str">
        <f t="shared" si="27"/>
        <v>1</v>
      </c>
      <c r="E570" s="260" t="s">
        <v>526</v>
      </c>
      <c r="F570" s="260">
        <v>221216</v>
      </c>
      <c r="G570" s="260" t="s">
        <v>527</v>
      </c>
      <c r="H570" s="260">
        <v>15442100</v>
      </c>
      <c r="J570" s="261">
        <v>1037579</v>
      </c>
      <c r="K570" s="261">
        <v>1037579</v>
      </c>
      <c r="L570" s="261">
        <v>290082</v>
      </c>
      <c r="M570" s="261">
        <v>290082</v>
      </c>
      <c r="O570" s="260" t="s">
        <v>579</v>
      </c>
      <c r="P570" s="260">
        <v>221216</v>
      </c>
    </row>
    <row r="571" spans="1:16">
      <c r="A571" s="260" t="e">
        <f>SUMIFS('APP-1'!#REF!,'APP-1'!#REF!,ANALITICO!$F571)</f>
        <v>#REF!</v>
      </c>
      <c r="B571" s="282" t="str">
        <f t="shared" si="25"/>
        <v>1000</v>
      </c>
      <c r="C571" s="264" t="str">
        <f t="shared" si="26"/>
        <v>1</v>
      </c>
      <c r="D571" s="264" t="str">
        <f t="shared" si="27"/>
        <v>1</v>
      </c>
      <c r="E571" s="260" t="s">
        <v>526</v>
      </c>
      <c r="F571" s="260">
        <v>221216</v>
      </c>
      <c r="G571" s="260" t="s">
        <v>527</v>
      </c>
      <c r="H571" s="260">
        <v>15451100</v>
      </c>
      <c r="J571" s="261">
        <v>33780</v>
      </c>
      <c r="K571" s="261">
        <v>33780</v>
      </c>
      <c r="L571" s="261">
        <v>6374.56</v>
      </c>
      <c r="M571" s="261">
        <v>6374.56</v>
      </c>
      <c r="O571" s="260" t="s">
        <v>579</v>
      </c>
      <c r="P571" s="260">
        <v>221216</v>
      </c>
    </row>
    <row r="572" spans="1:16">
      <c r="A572" s="260" t="e">
        <f>SUMIFS('APP-1'!#REF!,'APP-1'!#REF!,ANALITICO!$F572)</f>
        <v>#REF!</v>
      </c>
      <c r="B572" s="282" t="str">
        <f t="shared" si="25"/>
        <v>1000</v>
      </c>
      <c r="C572" s="264" t="str">
        <f t="shared" si="26"/>
        <v>1</v>
      </c>
      <c r="D572" s="264" t="str">
        <f t="shared" si="27"/>
        <v>1</v>
      </c>
      <c r="E572" s="260" t="s">
        <v>526</v>
      </c>
      <c r="F572" s="260">
        <v>221216</v>
      </c>
      <c r="G572" s="260" t="s">
        <v>527</v>
      </c>
      <c r="H572" s="260">
        <v>15451110</v>
      </c>
      <c r="J572" s="261">
        <v>119138</v>
      </c>
      <c r="K572" s="261">
        <v>119138</v>
      </c>
      <c r="L572" s="261">
        <v>29784</v>
      </c>
      <c r="M572" s="261">
        <v>29784</v>
      </c>
      <c r="O572" s="260" t="s">
        <v>579</v>
      </c>
      <c r="P572" s="260">
        <v>221216</v>
      </c>
    </row>
    <row r="573" spans="1:16">
      <c r="A573" s="260" t="e">
        <f>SUMIFS('APP-1'!#REF!,'APP-1'!#REF!,ANALITICO!$F573)</f>
        <v>#REF!</v>
      </c>
      <c r="B573" s="282" t="str">
        <f t="shared" si="25"/>
        <v>1000</v>
      </c>
      <c r="C573" s="264" t="str">
        <f t="shared" si="26"/>
        <v>2</v>
      </c>
      <c r="D573" s="264" t="str">
        <f t="shared" si="27"/>
        <v>1</v>
      </c>
      <c r="E573" s="260" t="s">
        <v>526</v>
      </c>
      <c r="F573" s="260">
        <v>221216</v>
      </c>
      <c r="G573" s="260" t="s">
        <v>527</v>
      </c>
      <c r="H573" s="260">
        <v>15452100</v>
      </c>
      <c r="J573" s="261">
        <v>110156</v>
      </c>
      <c r="K573" s="261">
        <v>110156</v>
      </c>
      <c r="L573" s="261">
        <v>10837.42</v>
      </c>
      <c r="M573" s="261">
        <v>10837.42</v>
      </c>
      <c r="O573" s="260" t="s">
        <v>579</v>
      </c>
      <c r="P573" s="260">
        <v>221216</v>
      </c>
    </row>
    <row r="574" spans="1:16">
      <c r="A574" s="260" t="e">
        <f>SUMIFS('APP-1'!#REF!,'APP-1'!#REF!,ANALITICO!$F574)</f>
        <v>#REF!</v>
      </c>
      <c r="B574" s="282" t="str">
        <f t="shared" si="25"/>
        <v>1000</v>
      </c>
      <c r="C574" s="264" t="str">
        <f t="shared" si="26"/>
        <v>2</v>
      </c>
      <c r="D574" s="264" t="str">
        <f t="shared" si="27"/>
        <v>1</v>
      </c>
      <c r="E574" s="260" t="s">
        <v>526</v>
      </c>
      <c r="F574" s="260">
        <v>221216</v>
      </c>
      <c r="G574" s="260" t="s">
        <v>527</v>
      </c>
      <c r="H574" s="260">
        <v>15452109</v>
      </c>
      <c r="J574" s="261">
        <v>1649662</v>
      </c>
      <c r="K574" s="261">
        <v>1649662</v>
      </c>
      <c r="L574" s="261">
        <v>399577.08</v>
      </c>
      <c r="M574" s="261">
        <v>399577.08</v>
      </c>
      <c r="O574" s="260" t="s">
        <v>579</v>
      </c>
      <c r="P574" s="260">
        <v>221216</v>
      </c>
    </row>
    <row r="575" spans="1:16">
      <c r="A575" s="260" t="e">
        <f>SUMIFS('APP-1'!#REF!,'APP-1'!#REF!,ANALITICO!$F575)</f>
        <v>#REF!</v>
      </c>
      <c r="B575" s="282" t="str">
        <f t="shared" si="25"/>
        <v>1000</v>
      </c>
      <c r="C575" s="264" t="str">
        <f t="shared" si="26"/>
        <v>2</v>
      </c>
      <c r="D575" s="264" t="str">
        <f t="shared" si="27"/>
        <v>1</v>
      </c>
      <c r="E575" s="260" t="s">
        <v>526</v>
      </c>
      <c r="F575" s="260">
        <v>221216</v>
      </c>
      <c r="G575" s="260" t="s">
        <v>527</v>
      </c>
      <c r="H575" s="260">
        <v>15452110</v>
      </c>
      <c r="J575" s="261">
        <v>350138</v>
      </c>
      <c r="K575" s="261">
        <v>350138</v>
      </c>
      <c r="L575" s="261">
        <v>87534</v>
      </c>
      <c r="M575" s="261">
        <v>87534</v>
      </c>
      <c r="O575" s="260" t="s">
        <v>579</v>
      </c>
      <c r="P575" s="260">
        <v>221216</v>
      </c>
    </row>
    <row r="576" spans="1:16">
      <c r="A576" s="260" t="e">
        <f>SUMIFS('APP-1'!#REF!,'APP-1'!#REF!,ANALITICO!$F576)</f>
        <v>#REF!</v>
      </c>
      <c r="B576" s="282" t="str">
        <f t="shared" si="25"/>
        <v>1000</v>
      </c>
      <c r="C576" s="264" t="str">
        <f t="shared" si="26"/>
        <v>1</v>
      </c>
      <c r="D576" s="264" t="str">
        <f t="shared" si="27"/>
        <v>1</v>
      </c>
      <c r="E576" s="260" t="s">
        <v>526</v>
      </c>
      <c r="F576" s="260">
        <v>221216</v>
      </c>
      <c r="G576" s="260" t="s">
        <v>527</v>
      </c>
      <c r="H576" s="260">
        <v>15461100</v>
      </c>
      <c r="J576" s="261">
        <v>49067</v>
      </c>
      <c r="K576" s="261">
        <v>49067</v>
      </c>
      <c r="L576" s="261">
        <v>12738</v>
      </c>
      <c r="M576" s="261">
        <v>12738</v>
      </c>
      <c r="O576" s="260" t="s">
        <v>579</v>
      </c>
      <c r="P576" s="260">
        <v>221216</v>
      </c>
    </row>
    <row r="577" spans="1:16">
      <c r="A577" s="260" t="e">
        <f>SUMIFS('APP-1'!#REF!,'APP-1'!#REF!,ANALITICO!$F577)</f>
        <v>#REF!</v>
      </c>
      <c r="B577" s="282" t="str">
        <f t="shared" si="25"/>
        <v>1000</v>
      </c>
      <c r="C577" s="264" t="str">
        <f t="shared" si="26"/>
        <v>2</v>
      </c>
      <c r="D577" s="264" t="str">
        <f t="shared" si="27"/>
        <v>1</v>
      </c>
      <c r="E577" s="260" t="s">
        <v>526</v>
      </c>
      <c r="F577" s="260">
        <v>221216</v>
      </c>
      <c r="G577" s="260" t="s">
        <v>527</v>
      </c>
      <c r="H577" s="260">
        <v>15462100</v>
      </c>
      <c r="J577" s="261">
        <v>370503</v>
      </c>
      <c r="K577" s="261">
        <v>370503</v>
      </c>
      <c r="L577" s="261">
        <v>96189</v>
      </c>
      <c r="M577" s="261">
        <v>96189</v>
      </c>
      <c r="O577" s="260" t="s">
        <v>579</v>
      </c>
      <c r="P577" s="260">
        <v>221216</v>
      </c>
    </row>
    <row r="578" spans="1:16">
      <c r="A578" s="260" t="e">
        <f>SUMIFS('APP-1'!#REF!,'APP-1'!#REF!,ANALITICO!$F578)</f>
        <v>#REF!</v>
      </c>
      <c r="B578" s="282" t="str">
        <f t="shared" si="25"/>
        <v>1000</v>
      </c>
      <c r="C578" s="264" t="str">
        <f t="shared" si="26"/>
        <v>2</v>
      </c>
      <c r="D578" s="264" t="str">
        <f t="shared" si="27"/>
        <v>1</v>
      </c>
      <c r="E578" s="260" t="s">
        <v>526</v>
      </c>
      <c r="F578" s="260">
        <v>221216</v>
      </c>
      <c r="G578" s="260" t="s">
        <v>527</v>
      </c>
      <c r="H578" s="260">
        <v>15462151</v>
      </c>
      <c r="J578" s="261">
        <v>10368715</v>
      </c>
      <c r="K578" s="261">
        <v>10368715</v>
      </c>
      <c r="L578" s="261">
        <v>2676348</v>
      </c>
      <c r="M578" s="261">
        <v>2676348</v>
      </c>
      <c r="O578" s="260" t="s">
        <v>579</v>
      </c>
      <c r="P578" s="260">
        <v>221216</v>
      </c>
    </row>
    <row r="579" spans="1:16">
      <c r="A579" s="260" t="e">
        <f>SUMIFS('APP-1'!#REF!,'APP-1'!#REF!,ANALITICO!$F579)</f>
        <v>#REF!</v>
      </c>
      <c r="B579" s="282" t="str">
        <f t="shared" si="25"/>
        <v>1000</v>
      </c>
      <c r="C579" s="264" t="str">
        <f t="shared" si="26"/>
        <v>2</v>
      </c>
      <c r="D579" s="264" t="str">
        <f t="shared" si="27"/>
        <v>1</v>
      </c>
      <c r="E579" s="260" t="s">
        <v>526</v>
      </c>
      <c r="F579" s="260">
        <v>221216</v>
      </c>
      <c r="G579" s="260" t="s">
        <v>527</v>
      </c>
      <c r="H579" s="260">
        <v>15472100</v>
      </c>
      <c r="J579" s="261">
        <v>109872</v>
      </c>
      <c r="K579" s="261">
        <v>109872</v>
      </c>
      <c r="L579" s="261">
        <v>0</v>
      </c>
      <c r="M579" s="261">
        <v>0</v>
      </c>
      <c r="O579" s="260" t="s">
        <v>579</v>
      </c>
      <c r="P579" s="260">
        <v>221216</v>
      </c>
    </row>
    <row r="580" spans="1:16">
      <c r="A580" s="260" t="e">
        <f>SUMIFS('APP-1'!#REF!,'APP-1'!#REF!,ANALITICO!$F580)</f>
        <v>#REF!</v>
      </c>
      <c r="B580" s="282" t="str">
        <f t="shared" ref="B580:B643" si="28">MID(H580,1,1)&amp;"000"</f>
        <v>1000</v>
      </c>
      <c r="C580" s="264" t="str">
        <f t="shared" ref="C580:C643" si="29">MID(H580,5,1)</f>
        <v>2</v>
      </c>
      <c r="D580" s="264" t="str">
        <f t="shared" ref="D580:D643" si="30">MID(H580,6,1)</f>
        <v>1</v>
      </c>
      <c r="E580" s="260" t="s">
        <v>526</v>
      </c>
      <c r="F580" s="260">
        <v>221216</v>
      </c>
      <c r="G580" s="260" t="s">
        <v>527</v>
      </c>
      <c r="H580" s="260">
        <v>15482100</v>
      </c>
      <c r="J580" s="261">
        <v>1874987</v>
      </c>
      <c r="K580" s="261">
        <v>1874987</v>
      </c>
      <c r="L580" s="261">
        <v>631456</v>
      </c>
      <c r="M580" s="261">
        <v>631456</v>
      </c>
      <c r="O580" s="260" t="s">
        <v>579</v>
      </c>
      <c r="P580" s="260">
        <v>221216</v>
      </c>
    </row>
    <row r="581" spans="1:16">
      <c r="A581" s="260" t="e">
        <f>SUMIFS('APP-1'!#REF!,'APP-1'!#REF!,ANALITICO!$F581)</f>
        <v>#REF!</v>
      </c>
      <c r="B581" s="282" t="str">
        <f t="shared" si="28"/>
        <v>1000</v>
      </c>
      <c r="C581" s="264" t="str">
        <f t="shared" si="29"/>
        <v>2</v>
      </c>
      <c r="D581" s="264" t="str">
        <f t="shared" si="30"/>
        <v>1</v>
      </c>
      <c r="E581" s="260" t="s">
        <v>526</v>
      </c>
      <c r="F581" s="260">
        <v>221216</v>
      </c>
      <c r="G581" s="260" t="s">
        <v>527</v>
      </c>
      <c r="H581" s="260">
        <v>15512100</v>
      </c>
      <c r="J581" s="261">
        <v>5707</v>
      </c>
      <c r="K581" s="261">
        <v>5707</v>
      </c>
      <c r="L581" s="261">
        <v>952</v>
      </c>
      <c r="M581" s="261">
        <v>952</v>
      </c>
      <c r="O581" s="260" t="s">
        <v>579</v>
      </c>
      <c r="P581" s="260">
        <v>221216</v>
      </c>
    </row>
    <row r="582" spans="1:16">
      <c r="A582" s="260" t="e">
        <f>SUMIFS('APP-1'!#REF!,'APP-1'!#REF!,ANALITICO!$F582)</f>
        <v>#REF!</v>
      </c>
      <c r="B582" s="282" t="str">
        <f t="shared" si="28"/>
        <v>1000</v>
      </c>
      <c r="C582" s="264" t="str">
        <f t="shared" si="29"/>
        <v>2</v>
      </c>
      <c r="D582" s="264" t="str">
        <f t="shared" si="30"/>
        <v>1</v>
      </c>
      <c r="E582" s="260" t="s">
        <v>526</v>
      </c>
      <c r="F582" s="260">
        <v>221216</v>
      </c>
      <c r="G582" s="260" t="s">
        <v>527</v>
      </c>
      <c r="H582" s="260">
        <v>15912100</v>
      </c>
      <c r="J582" s="261">
        <v>2146913</v>
      </c>
      <c r="K582" s="261">
        <v>2146913</v>
      </c>
      <c r="L582" s="261">
        <v>653000</v>
      </c>
      <c r="M582" s="261">
        <v>653000</v>
      </c>
      <c r="O582" s="260" t="s">
        <v>579</v>
      </c>
      <c r="P582" s="260">
        <v>221216</v>
      </c>
    </row>
    <row r="583" spans="1:16">
      <c r="A583" s="260" t="e">
        <f>SUMIFS('APP-1'!#REF!,'APP-1'!#REF!,ANALITICO!$F583)</f>
        <v>#REF!</v>
      </c>
      <c r="B583" s="282" t="str">
        <f t="shared" si="28"/>
        <v>1000</v>
      </c>
      <c r="C583" s="264" t="str">
        <f t="shared" si="29"/>
        <v>2</v>
      </c>
      <c r="D583" s="264" t="str">
        <f t="shared" si="30"/>
        <v>1</v>
      </c>
      <c r="E583" s="260" t="s">
        <v>526</v>
      </c>
      <c r="F583" s="260">
        <v>221216</v>
      </c>
      <c r="G583" s="260" t="s">
        <v>527</v>
      </c>
      <c r="H583" s="260">
        <v>17142100</v>
      </c>
      <c r="J583" s="261">
        <v>412126</v>
      </c>
      <c r="K583" s="261">
        <v>412126</v>
      </c>
      <c r="L583" s="261">
        <v>179961</v>
      </c>
      <c r="M583" s="261">
        <v>179961</v>
      </c>
      <c r="O583" s="260" t="s">
        <v>579</v>
      </c>
      <c r="P583" s="260">
        <v>221216</v>
      </c>
    </row>
    <row r="584" spans="1:16">
      <c r="A584" s="260" t="e">
        <f>SUMIFS('APP-1'!#REF!,'APP-1'!#REF!,ANALITICO!$F584)</f>
        <v>#REF!</v>
      </c>
      <c r="B584" s="260" t="str">
        <f t="shared" si="28"/>
        <v>2000</v>
      </c>
      <c r="C584" s="264" t="str">
        <f t="shared" si="29"/>
        <v>2</v>
      </c>
      <c r="D584" s="264" t="str">
        <f t="shared" si="30"/>
        <v>1</v>
      </c>
      <c r="E584" s="260" t="s">
        <v>526</v>
      </c>
      <c r="F584" s="260">
        <v>221216</v>
      </c>
      <c r="G584" s="260" t="s">
        <v>527</v>
      </c>
      <c r="H584" s="260">
        <v>24192100</v>
      </c>
      <c r="J584" s="261">
        <v>300000</v>
      </c>
      <c r="K584" s="261">
        <v>300000</v>
      </c>
      <c r="L584" s="261">
        <v>0</v>
      </c>
      <c r="M584" s="261">
        <v>0</v>
      </c>
      <c r="O584" s="260" t="s">
        <v>579</v>
      </c>
      <c r="P584" s="260">
        <v>221216</v>
      </c>
    </row>
    <row r="585" spans="1:16">
      <c r="A585" s="260" t="e">
        <f>SUMIFS('APP-1'!#REF!,'APP-1'!#REF!,ANALITICO!$F585)</f>
        <v>#REF!</v>
      </c>
      <c r="B585" s="260" t="str">
        <f t="shared" si="28"/>
        <v>2000</v>
      </c>
      <c r="C585" s="264" t="str">
        <f t="shared" si="29"/>
        <v>2</v>
      </c>
      <c r="D585" s="264" t="str">
        <f t="shared" si="30"/>
        <v>1</v>
      </c>
      <c r="E585" s="260" t="s">
        <v>526</v>
      </c>
      <c r="F585" s="260">
        <v>221216</v>
      </c>
      <c r="G585" s="260" t="s">
        <v>527</v>
      </c>
      <c r="H585" s="260">
        <v>24212100</v>
      </c>
      <c r="J585" s="261">
        <v>225000</v>
      </c>
      <c r="K585" s="261">
        <v>225000</v>
      </c>
      <c r="L585" s="261">
        <v>0</v>
      </c>
      <c r="M585" s="261">
        <v>0</v>
      </c>
      <c r="O585" s="260" t="s">
        <v>579</v>
      </c>
      <c r="P585" s="260">
        <v>221216</v>
      </c>
    </row>
    <row r="586" spans="1:16">
      <c r="A586" s="260" t="e">
        <f>SUMIFS('APP-1'!#REF!,'APP-1'!#REF!,ANALITICO!$F586)</f>
        <v>#REF!</v>
      </c>
      <c r="B586" s="260" t="str">
        <f t="shared" si="28"/>
        <v>2000</v>
      </c>
      <c r="C586" s="264" t="str">
        <f t="shared" si="29"/>
        <v>2</v>
      </c>
      <c r="D586" s="264" t="str">
        <f t="shared" si="30"/>
        <v>1</v>
      </c>
      <c r="E586" s="260" t="s">
        <v>526</v>
      </c>
      <c r="F586" s="260">
        <v>221216</v>
      </c>
      <c r="G586" s="260" t="s">
        <v>527</v>
      </c>
      <c r="H586" s="260">
        <v>24412100</v>
      </c>
      <c r="J586" s="261">
        <v>37400</v>
      </c>
      <c r="K586" s="261">
        <v>37400</v>
      </c>
      <c r="L586" s="261">
        <v>0</v>
      </c>
      <c r="M586" s="261">
        <v>0</v>
      </c>
      <c r="O586" s="260" t="s">
        <v>579</v>
      </c>
      <c r="P586" s="260">
        <v>221216</v>
      </c>
    </row>
    <row r="587" spans="1:16">
      <c r="A587" s="260" t="e">
        <f>SUMIFS('APP-1'!#REF!,'APP-1'!#REF!,ANALITICO!$F587)</f>
        <v>#REF!</v>
      </c>
      <c r="B587" s="282" t="str">
        <f t="shared" si="28"/>
        <v>3000</v>
      </c>
      <c r="C587" s="264" t="str">
        <f t="shared" si="29"/>
        <v>2</v>
      </c>
      <c r="D587" s="264" t="str">
        <f t="shared" si="30"/>
        <v>2</v>
      </c>
      <c r="E587" s="260" t="s">
        <v>526</v>
      </c>
      <c r="F587" s="260">
        <v>221216</v>
      </c>
      <c r="G587" s="260" t="s">
        <v>527</v>
      </c>
      <c r="H587" s="260">
        <v>39812200</v>
      </c>
      <c r="J587" s="261">
        <v>1212726</v>
      </c>
      <c r="K587" s="261">
        <v>1212726</v>
      </c>
      <c r="L587" s="261">
        <v>172773</v>
      </c>
      <c r="M587" s="261">
        <v>172773</v>
      </c>
      <c r="O587" s="260" t="s">
        <v>579</v>
      </c>
      <c r="P587" s="260">
        <v>221216</v>
      </c>
    </row>
    <row r="588" spans="1:16">
      <c r="A588" s="260" t="e">
        <f>SUMIFS('APP-1'!#REF!,'APP-1'!#REF!,ANALITICO!$F588)</f>
        <v>#REF!</v>
      </c>
      <c r="B588" s="282" t="str">
        <f t="shared" si="28"/>
        <v>3000</v>
      </c>
      <c r="C588" s="264" t="str">
        <f t="shared" si="29"/>
        <v>2</v>
      </c>
      <c r="D588" s="264" t="str">
        <f t="shared" si="30"/>
        <v>2</v>
      </c>
      <c r="E588" s="260" t="s">
        <v>526</v>
      </c>
      <c r="F588" s="260">
        <v>221216</v>
      </c>
      <c r="G588" s="260" t="s">
        <v>527</v>
      </c>
      <c r="H588" s="260">
        <v>39812208</v>
      </c>
      <c r="J588" s="261">
        <v>69554</v>
      </c>
      <c r="K588" s="261">
        <v>69554</v>
      </c>
      <c r="L588" s="261">
        <v>4438</v>
      </c>
      <c r="M588" s="261">
        <v>4438</v>
      </c>
      <c r="O588" s="260" t="s">
        <v>579</v>
      </c>
      <c r="P588" s="260">
        <v>221216</v>
      </c>
    </row>
    <row r="589" spans="1:16">
      <c r="A589" s="260" t="e">
        <f>SUMIFS('APP-1'!#REF!,'APP-1'!#REF!,ANALITICO!$F589)</f>
        <v>#REF!</v>
      </c>
      <c r="B589" s="282" t="str">
        <f t="shared" si="28"/>
        <v>3000</v>
      </c>
      <c r="C589" s="264" t="str">
        <f t="shared" si="29"/>
        <v>2</v>
      </c>
      <c r="D589" s="264" t="str">
        <f t="shared" si="30"/>
        <v>1</v>
      </c>
      <c r="E589" s="260" t="s">
        <v>526</v>
      </c>
      <c r="F589" s="260">
        <v>221216</v>
      </c>
      <c r="G589" s="260" t="s">
        <v>527</v>
      </c>
      <c r="H589" s="260">
        <v>39822100</v>
      </c>
      <c r="J589" s="261">
        <v>254517</v>
      </c>
      <c r="K589" s="261">
        <v>254517</v>
      </c>
      <c r="L589" s="261">
        <v>51081</v>
      </c>
      <c r="M589" s="261">
        <v>51081</v>
      </c>
      <c r="O589" s="260" t="s">
        <v>579</v>
      </c>
      <c r="P589" s="260">
        <v>221216</v>
      </c>
    </row>
    <row r="590" spans="1:16">
      <c r="A590" s="260" t="e">
        <f>SUMIFS('APP-1'!#REF!,'APP-1'!#REF!,ANALITICO!$F590)</f>
        <v>#REF!</v>
      </c>
      <c r="B590" s="282" t="str">
        <f t="shared" si="28"/>
        <v>3000</v>
      </c>
      <c r="C590" s="264" t="str">
        <f t="shared" si="29"/>
        <v>2</v>
      </c>
      <c r="D590" s="264" t="str">
        <f t="shared" si="30"/>
        <v>1</v>
      </c>
      <c r="E590" s="260" t="s">
        <v>526</v>
      </c>
      <c r="F590" s="260">
        <v>221216</v>
      </c>
      <c r="G590" s="260" t="s">
        <v>527</v>
      </c>
      <c r="H590" s="260">
        <v>39822108</v>
      </c>
      <c r="J590" s="261">
        <v>37038</v>
      </c>
      <c r="K590" s="261">
        <v>37038</v>
      </c>
      <c r="L590" s="261">
        <v>0</v>
      </c>
      <c r="M590" s="261">
        <v>0</v>
      </c>
      <c r="O590" s="260" t="s">
        <v>579</v>
      </c>
      <c r="P590" s="260">
        <v>221216</v>
      </c>
    </row>
    <row r="591" spans="1:16">
      <c r="A591" s="260" t="e">
        <f>SUMIFS('APP-1'!#REF!,'APP-1'!#REF!,ANALITICO!$F591)</f>
        <v>#REF!</v>
      </c>
      <c r="B591" s="260" t="str">
        <f t="shared" si="28"/>
        <v>6000</v>
      </c>
      <c r="C591" s="264" t="str">
        <f t="shared" si="29"/>
        <v>2</v>
      </c>
      <c r="D591" s="264" t="str">
        <f t="shared" si="30"/>
        <v>1</v>
      </c>
      <c r="E591" s="260" t="s">
        <v>526</v>
      </c>
      <c r="F591" s="260">
        <v>221216</v>
      </c>
      <c r="G591" s="260" t="s">
        <v>553</v>
      </c>
      <c r="H591" s="260">
        <v>61412165</v>
      </c>
      <c r="I591" s="260" t="s">
        <v>554</v>
      </c>
      <c r="J591" s="261">
        <v>12009808</v>
      </c>
      <c r="K591" s="261">
        <v>12009808</v>
      </c>
      <c r="L591" s="261">
        <v>0</v>
      </c>
      <c r="M591" s="261">
        <v>0</v>
      </c>
      <c r="O591" s="260" t="s">
        <v>579</v>
      </c>
      <c r="P591" s="260">
        <v>221216</v>
      </c>
    </row>
    <row r="592" spans="1:16">
      <c r="A592" s="260" t="e">
        <f>SUMIFS('APP-1'!#REF!,'APP-1'!#REF!,ANALITICO!$F592)</f>
        <v>#REF!</v>
      </c>
      <c r="B592" s="260" t="str">
        <f t="shared" si="28"/>
        <v>2000</v>
      </c>
      <c r="C592" s="264" t="str">
        <f t="shared" si="29"/>
        <v>2</v>
      </c>
      <c r="D592" s="264" t="str">
        <f t="shared" si="30"/>
        <v>1</v>
      </c>
      <c r="E592" s="260" t="s">
        <v>526</v>
      </c>
      <c r="F592" s="260">
        <v>221218</v>
      </c>
      <c r="G592" s="260" t="s">
        <v>539</v>
      </c>
      <c r="H592" s="260">
        <v>24112170</v>
      </c>
      <c r="J592" s="261">
        <v>2000000</v>
      </c>
      <c r="K592" s="261">
        <v>2000000</v>
      </c>
      <c r="L592" s="261">
        <v>0</v>
      </c>
      <c r="M592" s="261">
        <v>0</v>
      </c>
      <c r="O592" s="260" t="s">
        <v>579</v>
      </c>
      <c r="P592" s="260">
        <v>221218</v>
      </c>
    </row>
    <row r="593" spans="1:16">
      <c r="A593" s="260" t="e">
        <f>SUMIFS('APP-1'!#REF!,'APP-1'!#REF!,ANALITICO!$F593)</f>
        <v>#REF!</v>
      </c>
      <c r="B593" s="260" t="str">
        <f t="shared" si="28"/>
        <v>6000</v>
      </c>
      <c r="C593" s="264" t="str">
        <f t="shared" si="29"/>
        <v>2</v>
      </c>
      <c r="D593" s="264" t="str">
        <f t="shared" si="30"/>
        <v>1</v>
      </c>
      <c r="E593" s="260" t="s">
        <v>526</v>
      </c>
      <c r="F593" s="260">
        <v>221218</v>
      </c>
      <c r="G593" s="260" t="s">
        <v>539</v>
      </c>
      <c r="H593" s="260">
        <v>61512170</v>
      </c>
      <c r="I593" s="260" t="s">
        <v>555</v>
      </c>
      <c r="J593" s="261">
        <v>60000000</v>
      </c>
      <c r="K593" s="261">
        <v>60000000</v>
      </c>
      <c r="L593" s="261">
        <v>0</v>
      </c>
      <c r="M593" s="261">
        <v>0</v>
      </c>
      <c r="O593" s="260" t="s">
        <v>579</v>
      </c>
      <c r="P593" s="260">
        <v>221218</v>
      </c>
    </row>
    <row r="594" spans="1:16">
      <c r="A594" s="260" t="e">
        <f>SUMIFS('APP-1'!#REF!,'APP-1'!#REF!,ANALITICO!$F594)</f>
        <v>#REF!</v>
      </c>
      <c r="B594" s="282" t="str">
        <f t="shared" si="28"/>
        <v>1000</v>
      </c>
      <c r="C594" s="264" t="str">
        <f t="shared" si="29"/>
        <v>2</v>
      </c>
      <c r="D594" s="264" t="str">
        <f t="shared" si="30"/>
        <v>1</v>
      </c>
      <c r="E594" s="260" t="s">
        <v>526</v>
      </c>
      <c r="F594" s="260">
        <v>221218</v>
      </c>
      <c r="G594" s="260" t="s">
        <v>527</v>
      </c>
      <c r="H594" s="260">
        <v>11312100</v>
      </c>
      <c r="J594" s="261">
        <v>7858539</v>
      </c>
      <c r="K594" s="261">
        <v>7858539</v>
      </c>
      <c r="L594" s="261">
        <v>882388</v>
      </c>
      <c r="M594" s="261">
        <v>882388</v>
      </c>
      <c r="O594" s="260" t="s">
        <v>579</v>
      </c>
      <c r="P594" s="260">
        <v>221218</v>
      </c>
    </row>
    <row r="595" spans="1:16">
      <c r="A595" s="260" t="e">
        <f>SUMIFS('APP-1'!#REF!,'APP-1'!#REF!,ANALITICO!$F595)</f>
        <v>#REF!</v>
      </c>
      <c r="B595" s="282" t="str">
        <f t="shared" si="28"/>
        <v>1000</v>
      </c>
      <c r="C595" s="264" t="str">
        <f t="shared" si="29"/>
        <v>2</v>
      </c>
      <c r="D595" s="264" t="str">
        <f t="shared" si="30"/>
        <v>1</v>
      </c>
      <c r="E595" s="260" t="s">
        <v>526</v>
      </c>
      <c r="F595" s="260">
        <v>221218</v>
      </c>
      <c r="G595" s="260" t="s">
        <v>527</v>
      </c>
      <c r="H595" s="260">
        <v>11322100</v>
      </c>
      <c r="J595" s="261">
        <v>11290755</v>
      </c>
      <c r="K595" s="261">
        <v>11290755</v>
      </c>
      <c r="L595" s="261">
        <v>2877273</v>
      </c>
      <c r="M595" s="261">
        <v>2877273</v>
      </c>
      <c r="O595" s="260" t="s">
        <v>579</v>
      </c>
      <c r="P595" s="260">
        <v>221218</v>
      </c>
    </row>
    <row r="596" spans="1:16">
      <c r="A596" s="260" t="e">
        <f>SUMIFS('APP-1'!#REF!,'APP-1'!#REF!,ANALITICO!$F596)</f>
        <v>#REF!</v>
      </c>
      <c r="B596" s="282" t="str">
        <f t="shared" si="28"/>
        <v>1000</v>
      </c>
      <c r="C596" s="264" t="str">
        <f t="shared" si="29"/>
        <v>1</v>
      </c>
      <c r="D596" s="264" t="str">
        <f t="shared" si="30"/>
        <v>1</v>
      </c>
      <c r="E596" s="260" t="s">
        <v>526</v>
      </c>
      <c r="F596" s="260">
        <v>221218</v>
      </c>
      <c r="G596" s="260" t="s">
        <v>527</v>
      </c>
      <c r="H596" s="260">
        <v>12211108</v>
      </c>
      <c r="J596" s="261">
        <v>2686973</v>
      </c>
      <c r="K596" s="261">
        <v>2686973</v>
      </c>
      <c r="L596" s="261">
        <v>682110</v>
      </c>
      <c r="M596" s="261">
        <v>682110</v>
      </c>
      <c r="O596" s="260" t="s">
        <v>579</v>
      </c>
      <c r="P596" s="260">
        <v>221218</v>
      </c>
    </row>
    <row r="597" spans="1:16">
      <c r="A597" s="260" t="e">
        <f>SUMIFS('APP-1'!#REF!,'APP-1'!#REF!,ANALITICO!$F597)</f>
        <v>#REF!</v>
      </c>
      <c r="B597" s="282" t="str">
        <f t="shared" si="28"/>
        <v>1000</v>
      </c>
      <c r="C597" s="264" t="str">
        <f t="shared" si="29"/>
        <v>1</v>
      </c>
      <c r="D597" s="264" t="str">
        <f t="shared" si="30"/>
        <v>1</v>
      </c>
      <c r="E597" s="260" t="s">
        <v>526</v>
      </c>
      <c r="F597" s="260">
        <v>221218</v>
      </c>
      <c r="G597" s="260" t="s">
        <v>527</v>
      </c>
      <c r="H597" s="260">
        <v>13111100</v>
      </c>
      <c r="J597" s="261">
        <v>415220</v>
      </c>
      <c r="K597" s="261">
        <v>415220</v>
      </c>
      <c r="L597" s="261">
        <v>105334.5</v>
      </c>
      <c r="M597" s="261">
        <v>105334.5</v>
      </c>
      <c r="O597" s="260" t="s">
        <v>579</v>
      </c>
      <c r="P597" s="260">
        <v>221218</v>
      </c>
    </row>
    <row r="598" spans="1:16">
      <c r="A598" s="260" t="e">
        <f>SUMIFS('APP-1'!#REF!,'APP-1'!#REF!,ANALITICO!$F598)</f>
        <v>#REF!</v>
      </c>
      <c r="B598" s="282" t="str">
        <f t="shared" si="28"/>
        <v>1000</v>
      </c>
      <c r="C598" s="264" t="str">
        <f t="shared" si="29"/>
        <v>1</v>
      </c>
      <c r="D598" s="264" t="str">
        <f t="shared" si="30"/>
        <v>1</v>
      </c>
      <c r="E598" s="260" t="s">
        <v>526</v>
      </c>
      <c r="F598" s="260">
        <v>221218</v>
      </c>
      <c r="G598" s="260" t="s">
        <v>527</v>
      </c>
      <c r="H598" s="260">
        <v>13211100</v>
      </c>
      <c r="J598" s="261">
        <v>1187574</v>
      </c>
      <c r="K598" s="261">
        <v>1187574</v>
      </c>
      <c r="L598" s="261">
        <v>0</v>
      </c>
      <c r="M598" s="261">
        <v>0</v>
      </c>
      <c r="O598" s="260" t="s">
        <v>579</v>
      </c>
      <c r="P598" s="260">
        <v>221218</v>
      </c>
    </row>
    <row r="599" spans="1:16">
      <c r="A599" s="260" t="e">
        <f>SUMIFS('APP-1'!#REF!,'APP-1'!#REF!,ANALITICO!$F599)</f>
        <v>#REF!</v>
      </c>
      <c r="B599" s="282" t="str">
        <f t="shared" si="28"/>
        <v>1000</v>
      </c>
      <c r="C599" s="264" t="str">
        <f t="shared" si="29"/>
        <v>1</v>
      </c>
      <c r="D599" s="264" t="str">
        <f t="shared" si="30"/>
        <v>1</v>
      </c>
      <c r="E599" s="260" t="s">
        <v>526</v>
      </c>
      <c r="F599" s="260">
        <v>221218</v>
      </c>
      <c r="G599" s="260" t="s">
        <v>527</v>
      </c>
      <c r="H599" s="260">
        <v>13221100</v>
      </c>
      <c r="J599" s="261">
        <v>46595</v>
      </c>
      <c r="K599" s="261">
        <v>46595</v>
      </c>
      <c r="L599" s="261">
        <v>14043</v>
      </c>
      <c r="M599" s="261">
        <v>14043</v>
      </c>
      <c r="O599" s="260" t="s">
        <v>579</v>
      </c>
      <c r="P599" s="260">
        <v>221218</v>
      </c>
    </row>
    <row r="600" spans="1:16">
      <c r="A600" s="260" t="e">
        <f>SUMIFS('APP-1'!#REF!,'APP-1'!#REF!,ANALITICO!$F600)</f>
        <v>#REF!</v>
      </c>
      <c r="B600" s="282" t="str">
        <f t="shared" si="28"/>
        <v>1000</v>
      </c>
      <c r="C600" s="264" t="str">
        <f t="shared" si="29"/>
        <v>1</v>
      </c>
      <c r="D600" s="264" t="str">
        <f t="shared" si="30"/>
        <v>1</v>
      </c>
      <c r="E600" s="260" t="s">
        <v>526</v>
      </c>
      <c r="F600" s="260">
        <v>221218</v>
      </c>
      <c r="G600" s="260" t="s">
        <v>527</v>
      </c>
      <c r="H600" s="260">
        <v>13231100</v>
      </c>
      <c r="J600" s="261">
        <v>1377652</v>
      </c>
      <c r="K600" s="261">
        <v>1377652</v>
      </c>
      <c r="L600" s="261">
        <v>0</v>
      </c>
      <c r="M600" s="261">
        <v>0</v>
      </c>
      <c r="O600" s="260" t="s">
        <v>579</v>
      </c>
      <c r="P600" s="260">
        <v>221218</v>
      </c>
    </row>
    <row r="601" spans="1:16">
      <c r="A601" s="260" t="e">
        <f>SUMIFS('APP-1'!#REF!,'APP-1'!#REF!,ANALITICO!$F601)</f>
        <v>#REF!</v>
      </c>
      <c r="B601" s="282" t="str">
        <f t="shared" si="28"/>
        <v>1000</v>
      </c>
      <c r="C601" s="264" t="str">
        <f t="shared" si="29"/>
        <v>2</v>
      </c>
      <c r="D601" s="264" t="str">
        <f t="shared" si="30"/>
        <v>1</v>
      </c>
      <c r="E601" s="260" t="s">
        <v>526</v>
      </c>
      <c r="F601" s="260">
        <v>221218</v>
      </c>
      <c r="G601" s="260" t="s">
        <v>527</v>
      </c>
      <c r="H601" s="260">
        <v>13232108</v>
      </c>
      <c r="J601" s="261">
        <v>540750</v>
      </c>
      <c r="K601" s="261">
        <v>540750</v>
      </c>
      <c r="L601" s="261">
        <v>0</v>
      </c>
      <c r="M601" s="261">
        <v>0</v>
      </c>
      <c r="O601" s="260" t="s">
        <v>579</v>
      </c>
      <c r="P601" s="260">
        <v>221218</v>
      </c>
    </row>
    <row r="602" spans="1:16">
      <c r="A602" s="260" t="e">
        <f>SUMIFS('APP-1'!#REF!,'APP-1'!#REF!,ANALITICO!$F602)</f>
        <v>#REF!</v>
      </c>
      <c r="B602" s="282" t="str">
        <f t="shared" si="28"/>
        <v>1000</v>
      </c>
      <c r="C602" s="264" t="str">
        <f t="shared" si="29"/>
        <v>2</v>
      </c>
      <c r="D602" s="264" t="str">
        <f t="shared" si="30"/>
        <v>1</v>
      </c>
      <c r="E602" s="260" t="s">
        <v>526</v>
      </c>
      <c r="F602" s="260">
        <v>221218</v>
      </c>
      <c r="G602" s="260" t="s">
        <v>527</v>
      </c>
      <c r="H602" s="260">
        <v>13312100</v>
      </c>
      <c r="J602" s="261">
        <v>6738246</v>
      </c>
      <c r="K602" s="261">
        <v>6738246</v>
      </c>
      <c r="L602" s="261">
        <v>1971296</v>
      </c>
      <c r="M602" s="261">
        <v>1968403.57</v>
      </c>
      <c r="O602" s="260" t="s">
        <v>579</v>
      </c>
      <c r="P602" s="260">
        <v>221218</v>
      </c>
    </row>
    <row r="603" spans="1:16">
      <c r="A603" s="260" t="e">
        <f>SUMIFS('APP-1'!#REF!,'APP-1'!#REF!,ANALITICO!$F603)</f>
        <v>#REF!</v>
      </c>
      <c r="B603" s="282" t="str">
        <f t="shared" si="28"/>
        <v>1000</v>
      </c>
      <c r="C603" s="264" t="str">
        <f t="shared" si="29"/>
        <v>1</v>
      </c>
      <c r="D603" s="264" t="str">
        <f t="shared" si="30"/>
        <v>1</v>
      </c>
      <c r="E603" s="260" t="s">
        <v>526</v>
      </c>
      <c r="F603" s="260">
        <v>221218</v>
      </c>
      <c r="G603" s="260" t="s">
        <v>527</v>
      </c>
      <c r="H603" s="260">
        <v>13321100</v>
      </c>
      <c r="J603" s="261">
        <v>604085</v>
      </c>
      <c r="K603" s="261">
        <v>604085</v>
      </c>
      <c r="L603" s="261">
        <v>109834</v>
      </c>
      <c r="M603" s="261">
        <v>109834</v>
      </c>
      <c r="O603" s="260" t="s">
        <v>579</v>
      </c>
      <c r="P603" s="260">
        <v>221218</v>
      </c>
    </row>
    <row r="604" spans="1:16">
      <c r="A604" s="260" t="e">
        <f>SUMIFS('APP-1'!#REF!,'APP-1'!#REF!,ANALITICO!$F604)</f>
        <v>#REF!</v>
      </c>
      <c r="B604" s="282" t="str">
        <f t="shared" si="28"/>
        <v>1000</v>
      </c>
      <c r="C604" s="264" t="str">
        <f t="shared" si="29"/>
        <v>1</v>
      </c>
      <c r="D604" s="264" t="str">
        <f t="shared" si="30"/>
        <v>1</v>
      </c>
      <c r="E604" s="260" t="s">
        <v>526</v>
      </c>
      <c r="F604" s="260">
        <v>221218</v>
      </c>
      <c r="G604" s="260" t="s">
        <v>527</v>
      </c>
      <c r="H604" s="260">
        <v>13431100</v>
      </c>
      <c r="J604" s="261">
        <v>1388226</v>
      </c>
      <c r="K604" s="261">
        <v>1388226</v>
      </c>
      <c r="L604" s="261">
        <v>358311</v>
      </c>
      <c r="M604" s="261">
        <v>358311</v>
      </c>
      <c r="O604" s="260" t="s">
        <v>579</v>
      </c>
      <c r="P604" s="260">
        <v>221218</v>
      </c>
    </row>
    <row r="605" spans="1:16">
      <c r="A605" s="260" t="e">
        <f>SUMIFS('APP-1'!#REF!,'APP-1'!#REF!,ANALITICO!$F605)</f>
        <v>#REF!</v>
      </c>
      <c r="B605" s="282" t="str">
        <f t="shared" si="28"/>
        <v>1000</v>
      </c>
      <c r="C605" s="264" t="str">
        <f t="shared" si="29"/>
        <v>1</v>
      </c>
      <c r="D605" s="264" t="str">
        <f t="shared" si="30"/>
        <v>2</v>
      </c>
      <c r="E605" s="260" t="s">
        <v>526</v>
      </c>
      <c r="F605" s="260">
        <v>221218</v>
      </c>
      <c r="G605" s="260" t="s">
        <v>527</v>
      </c>
      <c r="H605" s="260">
        <v>14111201</v>
      </c>
      <c r="J605" s="261">
        <v>2057625</v>
      </c>
      <c r="K605" s="261">
        <v>2057625</v>
      </c>
      <c r="L605" s="261">
        <v>409443.01</v>
      </c>
      <c r="M605" s="261">
        <v>409443.01</v>
      </c>
      <c r="O605" s="260" t="s">
        <v>579</v>
      </c>
      <c r="P605" s="260">
        <v>221218</v>
      </c>
    </row>
    <row r="606" spans="1:16">
      <c r="A606" s="260" t="e">
        <f>SUMIFS('APP-1'!#REF!,'APP-1'!#REF!,ANALITICO!$F606)</f>
        <v>#REF!</v>
      </c>
      <c r="B606" s="282" t="str">
        <f t="shared" si="28"/>
        <v>1000</v>
      </c>
      <c r="C606" s="264" t="str">
        <f t="shared" si="29"/>
        <v>1</v>
      </c>
      <c r="D606" s="264" t="str">
        <f t="shared" si="30"/>
        <v>2</v>
      </c>
      <c r="E606" s="260" t="s">
        <v>526</v>
      </c>
      <c r="F606" s="260">
        <v>221218</v>
      </c>
      <c r="G606" s="260" t="s">
        <v>527</v>
      </c>
      <c r="H606" s="260">
        <v>14111203</v>
      </c>
      <c r="J606" s="261">
        <v>1962162</v>
      </c>
      <c r="K606" s="261">
        <v>1962162</v>
      </c>
      <c r="L606" s="261">
        <v>396567.61</v>
      </c>
      <c r="M606" s="261">
        <v>396567.61</v>
      </c>
      <c r="O606" s="260" t="s">
        <v>579</v>
      </c>
      <c r="P606" s="260">
        <v>221218</v>
      </c>
    </row>
    <row r="607" spans="1:16">
      <c r="A607" s="260" t="e">
        <f>SUMIFS('APP-1'!#REF!,'APP-1'!#REF!,ANALITICO!$F607)</f>
        <v>#REF!</v>
      </c>
      <c r="B607" s="282" t="str">
        <f t="shared" si="28"/>
        <v>1000</v>
      </c>
      <c r="C607" s="264" t="str">
        <f t="shared" si="29"/>
        <v>1</v>
      </c>
      <c r="D607" s="264" t="str">
        <f t="shared" si="30"/>
        <v>2</v>
      </c>
      <c r="E607" s="260" t="s">
        <v>526</v>
      </c>
      <c r="F607" s="260">
        <v>221218</v>
      </c>
      <c r="G607" s="260" t="s">
        <v>527</v>
      </c>
      <c r="H607" s="260">
        <v>14111208</v>
      </c>
      <c r="J607" s="261">
        <v>162018</v>
      </c>
      <c r="K607" s="261">
        <v>162018</v>
      </c>
      <c r="L607" s="261">
        <v>31534.76</v>
      </c>
      <c r="M607" s="261">
        <v>31534.76</v>
      </c>
      <c r="O607" s="260" t="s">
        <v>579</v>
      </c>
      <c r="P607" s="260">
        <v>221218</v>
      </c>
    </row>
    <row r="608" spans="1:16">
      <c r="A608" s="260" t="e">
        <f>SUMIFS('APP-1'!#REF!,'APP-1'!#REF!,ANALITICO!$F608)</f>
        <v>#REF!</v>
      </c>
      <c r="B608" s="282" t="str">
        <f t="shared" si="28"/>
        <v>1000</v>
      </c>
      <c r="C608" s="264" t="str">
        <f t="shared" si="29"/>
        <v>1</v>
      </c>
      <c r="D608" s="264" t="str">
        <f t="shared" si="30"/>
        <v>2</v>
      </c>
      <c r="E608" s="260" t="s">
        <v>526</v>
      </c>
      <c r="F608" s="260">
        <v>221218</v>
      </c>
      <c r="G608" s="260" t="s">
        <v>527</v>
      </c>
      <c r="H608" s="260">
        <v>14211201</v>
      </c>
      <c r="J608" s="261">
        <v>551087</v>
      </c>
      <c r="K608" s="261">
        <v>551087</v>
      </c>
      <c r="L608" s="261">
        <v>97736.74</v>
      </c>
      <c r="M608" s="261">
        <v>97736.74</v>
      </c>
      <c r="O608" s="260" t="s">
        <v>579</v>
      </c>
      <c r="P608" s="260">
        <v>221218</v>
      </c>
    </row>
    <row r="609" spans="1:16">
      <c r="A609" s="260" t="e">
        <f>SUMIFS('APP-1'!#REF!,'APP-1'!#REF!,ANALITICO!$F609)</f>
        <v>#REF!</v>
      </c>
      <c r="B609" s="282" t="str">
        <f t="shared" si="28"/>
        <v>1000</v>
      </c>
      <c r="C609" s="264" t="str">
        <f t="shared" si="29"/>
        <v>1</v>
      </c>
      <c r="D609" s="264" t="str">
        <f t="shared" si="30"/>
        <v>2</v>
      </c>
      <c r="E609" s="260" t="s">
        <v>526</v>
      </c>
      <c r="F609" s="260">
        <v>221218</v>
      </c>
      <c r="G609" s="260" t="s">
        <v>527</v>
      </c>
      <c r="H609" s="260">
        <v>14211203</v>
      </c>
      <c r="J609" s="261">
        <v>691814</v>
      </c>
      <c r="K609" s="261">
        <v>691814</v>
      </c>
      <c r="L609" s="261">
        <v>132069</v>
      </c>
      <c r="M609" s="261">
        <v>132069</v>
      </c>
      <c r="O609" s="260" t="s">
        <v>579</v>
      </c>
      <c r="P609" s="260">
        <v>221218</v>
      </c>
    </row>
    <row r="610" spans="1:16">
      <c r="A610" s="260" t="e">
        <f>SUMIFS('APP-1'!#REF!,'APP-1'!#REF!,ANALITICO!$F610)</f>
        <v>#REF!</v>
      </c>
      <c r="B610" s="282" t="str">
        <f t="shared" si="28"/>
        <v>1000</v>
      </c>
      <c r="C610" s="264" t="str">
        <f t="shared" si="29"/>
        <v>1</v>
      </c>
      <c r="D610" s="264" t="str">
        <f t="shared" si="30"/>
        <v>2</v>
      </c>
      <c r="E610" s="260" t="s">
        <v>526</v>
      </c>
      <c r="F610" s="260">
        <v>221218</v>
      </c>
      <c r="G610" s="260" t="s">
        <v>527</v>
      </c>
      <c r="H610" s="260">
        <v>14311200</v>
      </c>
      <c r="J610" s="261">
        <v>690496</v>
      </c>
      <c r="K610" s="261">
        <v>690496</v>
      </c>
      <c r="L610" s="261">
        <v>117648</v>
      </c>
      <c r="M610" s="261">
        <v>117648</v>
      </c>
      <c r="O610" s="260" t="s">
        <v>579</v>
      </c>
      <c r="P610" s="260">
        <v>221218</v>
      </c>
    </row>
    <row r="611" spans="1:16">
      <c r="A611" s="260" t="e">
        <f>SUMIFS('APP-1'!#REF!,'APP-1'!#REF!,ANALITICO!$F611)</f>
        <v>#REF!</v>
      </c>
      <c r="B611" s="282" t="str">
        <f t="shared" si="28"/>
        <v>1000</v>
      </c>
      <c r="C611" s="264" t="str">
        <f t="shared" si="29"/>
        <v>1</v>
      </c>
      <c r="D611" s="264" t="str">
        <f t="shared" si="30"/>
        <v>2</v>
      </c>
      <c r="E611" s="260" t="s">
        <v>526</v>
      </c>
      <c r="F611" s="260">
        <v>221218</v>
      </c>
      <c r="G611" s="260" t="s">
        <v>527</v>
      </c>
      <c r="H611" s="260">
        <v>14411200</v>
      </c>
      <c r="J611" s="261">
        <v>984607</v>
      </c>
      <c r="K611" s="261">
        <v>984607</v>
      </c>
      <c r="L611" s="261">
        <v>161814.04999999999</v>
      </c>
      <c r="M611" s="261">
        <v>161814.04999999999</v>
      </c>
      <c r="O611" s="260" t="s">
        <v>579</v>
      </c>
      <c r="P611" s="260">
        <v>221218</v>
      </c>
    </row>
    <row r="612" spans="1:16">
      <c r="A612" s="260" t="e">
        <f>SUMIFS('APP-1'!#REF!,'APP-1'!#REF!,ANALITICO!$F612)</f>
        <v>#REF!</v>
      </c>
      <c r="B612" s="282" t="str">
        <f t="shared" si="28"/>
        <v>1000</v>
      </c>
      <c r="C612" s="264" t="str">
        <f t="shared" si="29"/>
        <v>1</v>
      </c>
      <c r="D612" s="264" t="str">
        <f t="shared" si="30"/>
        <v>2</v>
      </c>
      <c r="E612" s="260" t="s">
        <v>526</v>
      </c>
      <c r="F612" s="260">
        <v>221218</v>
      </c>
      <c r="G612" s="260" t="s">
        <v>527</v>
      </c>
      <c r="H612" s="260">
        <v>14431200</v>
      </c>
      <c r="J612" s="261">
        <v>15633</v>
      </c>
      <c r="K612" s="261">
        <v>15633</v>
      </c>
      <c r="L612" s="261">
        <v>2380.7600000000002</v>
      </c>
      <c r="M612" s="261">
        <v>2380.7600000000002</v>
      </c>
      <c r="O612" s="260" t="s">
        <v>579</v>
      </c>
      <c r="P612" s="260">
        <v>221218</v>
      </c>
    </row>
    <row r="613" spans="1:16">
      <c r="A613" s="260" t="e">
        <f>SUMIFS('APP-1'!#REF!,'APP-1'!#REF!,ANALITICO!$F613)</f>
        <v>#REF!</v>
      </c>
      <c r="B613" s="282" t="str">
        <f t="shared" si="28"/>
        <v>1000</v>
      </c>
      <c r="C613" s="264" t="str">
        <f t="shared" si="29"/>
        <v>1</v>
      </c>
      <c r="D613" s="264" t="str">
        <f t="shared" si="30"/>
        <v>2</v>
      </c>
      <c r="E613" s="260" t="s">
        <v>526</v>
      </c>
      <c r="F613" s="260">
        <v>221218</v>
      </c>
      <c r="G613" s="260" t="s">
        <v>527</v>
      </c>
      <c r="H613" s="260">
        <v>15111200</v>
      </c>
      <c r="J613" s="261">
        <v>1394995</v>
      </c>
      <c r="K613" s="261">
        <v>1394995</v>
      </c>
      <c r="L613" s="261">
        <v>270807.14</v>
      </c>
      <c r="M613" s="261">
        <v>270807.14</v>
      </c>
      <c r="O613" s="260" t="s">
        <v>579</v>
      </c>
      <c r="P613" s="260">
        <v>221218</v>
      </c>
    </row>
    <row r="614" spans="1:16">
      <c r="A614" s="260" t="e">
        <f>SUMIFS('APP-1'!#REF!,'APP-1'!#REF!,ANALITICO!$F614)</f>
        <v>#REF!</v>
      </c>
      <c r="B614" s="282" t="str">
        <f t="shared" si="28"/>
        <v>1000</v>
      </c>
      <c r="C614" s="264" t="str">
        <f t="shared" si="29"/>
        <v>1</v>
      </c>
      <c r="D614" s="264" t="str">
        <f t="shared" si="30"/>
        <v>1</v>
      </c>
      <c r="E614" s="260" t="s">
        <v>526</v>
      </c>
      <c r="F614" s="260">
        <v>221218</v>
      </c>
      <c r="G614" s="260" t="s">
        <v>527</v>
      </c>
      <c r="H614" s="260">
        <v>15411100</v>
      </c>
      <c r="J614" s="261">
        <v>727660</v>
      </c>
      <c r="K614" s="261">
        <v>727660</v>
      </c>
      <c r="L614" s="261">
        <v>0</v>
      </c>
      <c r="M614" s="261">
        <v>0</v>
      </c>
      <c r="O614" s="260" t="s">
        <v>579</v>
      </c>
      <c r="P614" s="260">
        <v>221218</v>
      </c>
    </row>
    <row r="615" spans="1:16">
      <c r="A615" s="260" t="e">
        <f>SUMIFS('APP-1'!#REF!,'APP-1'!#REF!,ANALITICO!$F615)</f>
        <v>#REF!</v>
      </c>
      <c r="B615" s="282" t="str">
        <f t="shared" si="28"/>
        <v>1000</v>
      </c>
      <c r="C615" s="264" t="str">
        <f t="shared" si="29"/>
        <v>1</v>
      </c>
      <c r="D615" s="264" t="str">
        <f t="shared" si="30"/>
        <v>2</v>
      </c>
      <c r="E615" s="260" t="s">
        <v>526</v>
      </c>
      <c r="F615" s="260">
        <v>221218</v>
      </c>
      <c r="G615" s="260" t="s">
        <v>527</v>
      </c>
      <c r="H615" s="260">
        <v>15411208</v>
      </c>
      <c r="J615" s="261">
        <v>1081500</v>
      </c>
      <c r="K615" s="261">
        <v>1081500</v>
      </c>
      <c r="L615" s="261">
        <v>0</v>
      </c>
      <c r="M615" s="261">
        <v>0</v>
      </c>
      <c r="O615" s="260" t="s">
        <v>579</v>
      </c>
      <c r="P615" s="260">
        <v>221218</v>
      </c>
    </row>
    <row r="616" spans="1:16">
      <c r="A616" s="260" t="e">
        <f>SUMIFS('APP-1'!#REF!,'APP-1'!#REF!,ANALITICO!$F616)</f>
        <v>#REF!</v>
      </c>
      <c r="B616" s="282" t="str">
        <f t="shared" si="28"/>
        <v>1000</v>
      </c>
      <c r="C616" s="264" t="str">
        <f t="shared" si="29"/>
        <v>1</v>
      </c>
      <c r="D616" s="264" t="str">
        <f t="shared" si="30"/>
        <v>2</v>
      </c>
      <c r="E616" s="260" t="s">
        <v>526</v>
      </c>
      <c r="F616" s="260">
        <v>221218</v>
      </c>
      <c r="G616" s="260" t="s">
        <v>527</v>
      </c>
      <c r="H616" s="260">
        <v>15411218</v>
      </c>
      <c r="J616" s="261">
        <v>4733500</v>
      </c>
      <c r="K616" s="261">
        <v>4733500</v>
      </c>
      <c r="L616" s="261">
        <v>0</v>
      </c>
      <c r="M616" s="261">
        <v>0</v>
      </c>
      <c r="O616" s="260" t="s">
        <v>579</v>
      </c>
      <c r="P616" s="260">
        <v>221218</v>
      </c>
    </row>
    <row r="617" spans="1:16">
      <c r="A617" s="260" t="e">
        <f>SUMIFS('APP-1'!#REF!,'APP-1'!#REF!,ANALITICO!$F617)</f>
        <v>#REF!</v>
      </c>
      <c r="B617" s="282" t="str">
        <f t="shared" si="28"/>
        <v>1000</v>
      </c>
      <c r="C617" s="264" t="str">
        <f t="shared" si="29"/>
        <v>1</v>
      </c>
      <c r="D617" s="264" t="str">
        <f t="shared" si="30"/>
        <v>1</v>
      </c>
      <c r="E617" s="260" t="s">
        <v>526</v>
      </c>
      <c r="F617" s="260">
        <v>221218</v>
      </c>
      <c r="G617" s="260" t="s">
        <v>527</v>
      </c>
      <c r="H617" s="260">
        <v>15421100</v>
      </c>
      <c r="J617" s="261">
        <v>45950</v>
      </c>
      <c r="K617" s="261">
        <v>45950</v>
      </c>
      <c r="L617" s="261">
        <v>11821.1</v>
      </c>
      <c r="M617" s="261">
        <v>11821.1</v>
      </c>
      <c r="O617" s="260" t="s">
        <v>579</v>
      </c>
      <c r="P617" s="260">
        <v>221218</v>
      </c>
    </row>
    <row r="618" spans="1:16">
      <c r="A618" s="260" t="e">
        <f>SUMIFS('APP-1'!#REF!,'APP-1'!#REF!,ANALITICO!$F618)</f>
        <v>#REF!</v>
      </c>
      <c r="B618" s="282" t="str">
        <f t="shared" si="28"/>
        <v>1000</v>
      </c>
      <c r="C618" s="264" t="str">
        <f t="shared" si="29"/>
        <v>1</v>
      </c>
      <c r="D618" s="264" t="str">
        <f t="shared" si="30"/>
        <v>1</v>
      </c>
      <c r="E618" s="260" t="s">
        <v>526</v>
      </c>
      <c r="F618" s="260">
        <v>221218</v>
      </c>
      <c r="G618" s="260" t="s">
        <v>527</v>
      </c>
      <c r="H618" s="260">
        <v>15441100</v>
      </c>
      <c r="J618" s="261">
        <v>1946700</v>
      </c>
      <c r="K618" s="261">
        <v>1946700</v>
      </c>
      <c r="L618" s="261">
        <v>495384.33</v>
      </c>
      <c r="M618" s="261">
        <v>495384.33</v>
      </c>
      <c r="O618" s="260" t="s">
        <v>579</v>
      </c>
      <c r="P618" s="260">
        <v>221218</v>
      </c>
    </row>
    <row r="619" spans="1:16">
      <c r="A619" s="260" t="e">
        <f>SUMIFS('APP-1'!#REF!,'APP-1'!#REF!,ANALITICO!$F619)</f>
        <v>#REF!</v>
      </c>
      <c r="B619" s="282" t="str">
        <f t="shared" si="28"/>
        <v>1000</v>
      </c>
      <c r="C619" s="264" t="str">
        <f t="shared" si="29"/>
        <v>1</v>
      </c>
      <c r="D619" s="264" t="str">
        <f t="shared" si="30"/>
        <v>1</v>
      </c>
      <c r="E619" s="260" t="s">
        <v>526</v>
      </c>
      <c r="F619" s="260">
        <v>221218</v>
      </c>
      <c r="G619" s="260" t="s">
        <v>527</v>
      </c>
      <c r="H619" s="260">
        <v>15451100</v>
      </c>
      <c r="J619" s="261">
        <v>134009</v>
      </c>
      <c r="K619" s="261">
        <v>134009</v>
      </c>
      <c r="L619" s="261">
        <v>16167</v>
      </c>
      <c r="M619" s="261">
        <v>16167</v>
      </c>
      <c r="O619" s="260" t="s">
        <v>579</v>
      </c>
      <c r="P619" s="260">
        <v>221218</v>
      </c>
    </row>
    <row r="620" spans="1:16">
      <c r="A620" s="260" t="e">
        <f>SUMIFS('APP-1'!#REF!,'APP-1'!#REF!,ANALITICO!$F620)</f>
        <v>#REF!</v>
      </c>
      <c r="B620" s="282" t="str">
        <f t="shared" si="28"/>
        <v>1000</v>
      </c>
      <c r="C620" s="264" t="str">
        <f t="shared" si="29"/>
        <v>1</v>
      </c>
      <c r="D620" s="264" t="str">
        <f t="shared" si="30"/>
        <v>1</v>
      </c>
      <c r="E620" s="260" t="s">
        <v>526</v>
      </c>
      <c r="F620" s="260">
        <v>221218</v>
      </c>
      <c r="G620" s="260" t="s">
        <v>527</v>
      </c>
      <c r="H620" s="260">
        <v>15451109</v>
      </c>
      <c r="J620" s="261">
        <v>1310292</v>
      </c>
      <c r="K620" s="261">
        <v>1310292</v>
      </c>
      <c r="L620" s="261">
        <v>327573</v>
      </c>
      <c r="M620" s="261">
        <v>327573</v>
      </c>
      <c r="O620" s="260" t="s">
        <v>579</v>
      </c>
      <c r="P620" s="260">
        <v>221218</v>
      </c>
    </row>
    <row r="621" spans="1:16">
      <c r="A621" s="260" t="e">
        <f>SUMIFS('APP-1'!#REF!,'APP-1'!#REF!,ANALITICO!$F621)</f>
        <v>#REF!</v>
      </c>
      <c r="B621" s="282" t="str">
        <f t="shared" si="28"/>
        <v>1000</v>
      </c>
      <c r="C621" s="264" t="str">
        <f t="shared" si="29"/>
        <v>1</v>
      </c>
      <c r="D621" s="264" t="str">
        <f t="shared" si="30"/>
        <v>1</v>
      </c>
      <c r="E621" s="260" t="s">
        <v>526</v>
      </c>
      <c r="F621" s="260">
        <v>221218</v>
      </c>
      <c r="G621" s="260" t="s">
        <v>527</v>
      </c>
      <c r="H621" s="260">
        <v>15451110</v>
      </c>
      <c r="J621" s="261">
        <v>761561</v>
      </c>
      <c r="K621" s="261">
        <v>761561</v>
      </c>
      <c r="L621" s="261">
        <v>137937.75</v>
      </c>
      <c r="M621" s="261">
        <v>137450.82999999999</v>
      </c>
      <c r="O621" s="260" t="s">
        <v>579</v>
      </c>
      <c r="P621" s="260">
        <v>221218</v>
      </c>
    </row>
    <row r="622" spans="1:16">
      <c r="A622" s="260" t="e">
        <f>SUMIFS('APP-1'!#REF!,'APP-1'!#REF!,ANALITICO!$F622)</f>
        <v>#REF!</v>
      </c>
      <c r="B622" s="282" t="str">
        <f t="shared" si="28"/>
        <v>1000</v>
      </c>
      <c r="C622" s="264" t="str">
        <f t="shared" si="29"/>
        <v>1</v>
      </c>
      <c r="D622" s="264" t="str">
        <f t="shared" si="30"/>
        <v>1</v>
      </c>
      <c r="E622" s="260" t="s">
        <v>526</v>
      </c>
      <c r="F622" s="260">
        <v>221218</v>
      </c>
      <c r="G622" s="260" t="s">
        <v>527</v>
      </c>
      <c r="H622" s="260">
        <v>15461100</v>
      </c>
      <c r="J622" s="261">
        <v>435099</v>
      </c>
      <c r="K622" s="261">
        <v>435099</v>
      </c>
      <c r="L622" s="261">
        <v>112962</v>
      </c>
      <c r="M622" s="261">
        <v>112962</v>
      </c>
      <c r="O622" s="260" t="s">
        <v>579</v>
      </c>
      <c r="P622" s="260">
        <v>221218</v>
      </c>
    </row>
    <row r="623" spans="1:16">
      <c r="A623" s="260" t="e">
        <f>SUMIFS('APP-1'!#REF!,'APP-1'!#REF!,ANALITICO!$F623)</f>
        <v>#REF!</v>
      </c>
      <c r="B623" s="282" t="str">
        <f t="shared" si="28"/>
        <v>1000</v>
      </c>
      <c r="C623" s="264" t="str">
        <f t="shared" si="29"/>
        <v>1</v>
      </c>
      <c r="D623" s="264" t="str">
        <f t="shared" si="30"/>
        <v>1</v>
      </c>
      <c r="E623" s="260" t="s">
        <v>526</v>
      </c>
      <c r="F623" s="260">
        <v>221218</v>
      </c>
      <c r="G623" s="260" t="s">
        <v>527</v>
      </c>
      <c r="H623" s="260">
        <v>15461151</v>
      </c>
      <c r="J623" s="261">
        <v>1845149</v>
      </c>
      <c r="K623" s="261">
        <v>1845149</v>
      </c>
      <c r="L623" s="261">
        <v>476265</v>
      </c>
      <c r="M623" s="261">
        <v>476265</v>
      </c>
      <c r="O623" s="260" t="s">
        <v>579</v>
      </c>
      <c r="P623" s="260">
        <v>221218</v>
      </c>
    </row>
    <row r="624" spans="1:16">
      <c r="A624" s="260" t="e">
        <f>SUMIFS('APP-1'!#REF!,'APP-1'!#REF!,ANALITICO!$F624)</f>
        <v>#REF!</v>
      </c>
      <c r="B624" s="282" t="str">
        <f t="shared" si="28"/>
        <v>1000</v>
      </c>
      <c r="C624" s="264" t="str">
        <f t="shared" si="29"/>
        <v>1</v>
      </c>
      <c r="D624" s="264" t="str">
        <f t="shared" si="30"/>
        <v>1</v>
      </c>
      <c r="E624" s="260" t="s">
        <v>526</v>
      </c>
      <c r="F624" s="260">
        <v>221218</v>
      </c>
      <c r="G624" s="260" t="s">
        <v>527</v>
      </c>
      <c r="H624" s="260">
        <v>15471100</v>
      </c>
      <c r="J624" s="261">
        <v>217590</v>
      </c>
      <c r="K624" s="261">
        <v>217590</v>
      </c>
      <c r="L624" s="261">
        <v>0</v>
      </c>
      <c r="M624" s="261">
        <v>0</v>
      </c>
      <c r="O624" s="260" t="s">
        <v>579</v>
      </c>
      <c r="P624" s="260">
        <v>221218</v>
      </c>
    </row>
    <row r="625" spans="1:16">
      <c r="A625" s="260" t="e">
        <f>SUMIFS('APP-1'!#REF!,'APP-1'!#REF!,ANALITICO!$F625)</f>
        <v>#REF!</v>
      </c>
      <c r="B625" s="282" t="str">
        <f t="shared" si="28"/>
        <v>1000</v>
      </c>
      <c r="C625" s="264" t="str">
        <f t="shared" si="29"/>
        <v>1</v>
      </c>
      <c r="D625" s="264" t="str">
        <f t="shared" si="30"/>
        <v>1</v>
      </c>
      <c r="E625" s="260" t="s">
        <v>526</v>
      </c>
      <c r="F625" s="260">
        <v>221218</v>
      </c>
      <c r="G625" s="260" t="s">
        <v>527</v>
      </c>
      <c r="H625" s="260">
        <v>15481100</v>
      </c>
      <c r="J625" s="261">
        <v>3802212</v>
      </c>
      <c r="K625" s="261">
        <v>3802212</v>
      </c>
      <c r="L625" s="261">
        <v>1280505</v>
      </c>
      <c r="M625" s="261">
        <v>1280505</v>
      </c>
      <c r="O625" s="260" t="s">
        <v>579</v>
      </c>
      <c r="P625" s="260">
        <v>221218</v>
      </c>
    </row>
    <row r="626" spans="1:16">
      <c r="A626" s="260" t="e">
        <f>SUMIFS('APP-1'!#REF!,'APP-1'!#REF!,ANALITICO!$F626)</f>
        <v>#REF!</v>
      </c>
      <c r="B626" s="282" t="str">
        <f t="shared" si="28"/>
        <v>1000</v>
      </c>
      <c r="C626" s="264" t="str">
        <f t="shared" si="29"/>
        <v>2</v>
      </c>
      <c r="D626" s="264" t="str">
        <f t="shared" si="30"/>
        <v>1</v>
      </c>
      <c r="E626" s="260" t="s">
        <v>526</v>
      </c>
      <c r="F626" s="260">
        <v>221218</v>
      </c>
      <c r="G626" s="260" t="s">
        <v>527</v>
      </c>
      <c r="H626" s="260">
        <v>15512100</v>
      </c>
      <c r="J626" s="261">
        <v>44777</v>
      </c>
      <c r="K626" s="261">
        <v>44777</v>
      </c>
      <c r="L626" s="261">
        <v>0</v>
      </c>
      <c r="M626" s="261">
        <v>0</v>
      </c>
      <c r="O626" s="260" t="s">
        <v>579</v>
      </c>
      <c r="P626" s="260">
        <v>221218</v>
      </c>
    </row>
    <row r="627" spans="1:16">
      <c r="A627" s="260" t="e">
        <f>SUMIFS('APP-1'!#REF!,'APP-1'!#REF!,ANALITICO!$F627)</f>
        <v>#REF!</v>
      </c>
      <c r="B627" s="282" t="str">
        <f t="shared" si="28"/>
        <v>1000</v>
      </c>
      <c r="C627" s="264" t="str">
        <f t="shared" si="29"/>
        <v>1</v>
      </c>
      <c r="D627" s="264" t="str">
        <f t="shared" si="30"/>
        <v>1</v>
      </c>
      <c r="E627" s="260" t="s">
        <v>526</v>
      </c>
      <c r="F627" s="260">
        <v>221218</v>
      </c>
      <c r="G627" s="260" t="s">
        <v>527</v>
      </c>
      <c r="H627" s="260">
        <v>15911100</v>
      </c>
      <c r="J627" s="261">
        <v>4243899</v>
      </c>
      <c r="K627" s="261">
        <v>4243899</v>
      </c>
      <c r="L627" s="261">
        <v>1108254</v>
      </c>
      <c r="M627" s="261">
        <v>1108254</v>
      </c>
      <c r="O627" s="260" t="s">
        <v>579</v>
      </c>
      <c r="P627" s="260">
        <v>221218</v>
      </c>
    </row>
    <row r="628" spans="1:16">
      <c r="A628" s="260" t="e">
        <f>SUMIFS('APP-1'!#REF!,'APP-1'!#REF!,ANALITICO!$F628)</f>
        <v>#REF!</v>
      </c>
      <c r="B628" s="282" t="str">
        <f t="shared" si="28"/>
        <v>1000</v>
      </c>
      <c r="C628" s="264" t="str">
        <f t="shared" si="29"/>
        <v>1</v>
      </c>
      <c r="D628" s="264" t="str">
        <f t="shared" si="30"/>
        <v>1</v>
      </c>
      <c r="E628" s="260" t="s">
        <v>526</v>
      </c>
      <c r="F628" s="260">
        <v>221218</v>
      </c>
      <c r="G628" s="260" t="s">
        <v>527</v>
      </c>
      <c r="H628" s="260">
        <v>17141100</v>
      </c>
      <c r="J628" s="261">
        <v>1000000</v>
      </c>
      <c r="K628" s="261">
        <v>1000000</v>
      </c>
      <c r="L628" s="261">
        <v>436668</v>
      </c>
      <c r="M628" s="261">
        <v>436668</v>
      </c>
      <c r="O628" s="260" t="s">
        <v>579</v>
      </c>
      <c r="P628" s="260">
        <v>221218</v>
      </c>
    </row>
    <row r="629" spans="1:16">
      <c r="A629" s="260" t="e">
        <f>SUMIFS('APP-1'!#REF!,'APP-1'!#REF!,ANALITICO!$F629)</f>
        <v>#REF!</v>
      </c>
      <c r="B629" s="260" t="str">
        <f t="shared" si="28"/>
        <v>2000</v>
      </c>
      <c r="C629" s="264" t="str">
        <f t="shared" si="29"/>
        <v>2</v>
      </c>
      <c r="D629" s="264" t="str">
        <f t="shared" si="30"/>
        <v>1</v>
      </c>
      <c r="E629" s="260" t="s">
        <v>526</v>
      </c>
      <c r="F629" s="260">
        <v>221218</v>
      </c>
      <c r="G629" s="260" t="s">
        <v>527</v>
      </c>
      <c r="H629" s="260">
        <v>23412100</v>
      </c>
      <c r="J629" s="261">
        <v>66000</v>
      </c>
      <c r="K629" s="261">
        <v>66000</v>
      </c>
      <c r="L629" s="261">
        <v>0</v>
      </c>
      <c r="M629" s="261">
        <v>0</v>
      </c>
      <c r="O629" s="260" t="s">
        <v>579</v>
      </c>
      <c r="P629" s="260">
        <v>221218</v>
      </c>
    </row>
    <row r="630" spans="1:16">
      <c r="A630" s="260" t="e">
        <f>SUMIFS('APP-1'!#REF!,'APP-1'!#REF!,ANALITICO!$F630)</f>
        <v>#REF!</v>
      </c>
      <c r="B630" s="260" t="str">
        <f t="shared" si="28"/>
        <v>2000</v>
      </c>
      <c r="C630" s="264" t="str">
        <f t="shared" si="29"/>
        <v>2</v>
      </c>
      <c r="D630" s="264" t="str">
        <f t="shared" si="30"/>
        <v>1</v>
      </c>
      <c r="E630" s="260" t="s">
        <v>526</v>
      </c>
      <c r="F630" s="260">
        <v>221218</v>
      </c>
      <c r="G630" s="260" t="s">
        <v>527</v>
      </c>
      <c r="H630" s="260">
        <v>24112100</v>
      </c>
      <c r="J630" s="261">
        <v>2000000</v>
      </c>
      <c r="K630" s="261">
        <v>2000000</v>
      </c>
      <c r="L630" s="261">
        <v>0</v>
      </c>
      <c r="M630" s="261">
        <v>0</v>
      </c>
      <c r="O630" s="260" t="s">
        <v>579</v>
      </c>
      <c r="P630" s="260">
        <v>221218</v>
      </c>
    </row>
    <row r="631" spans="1:16">
      <c r="A631" s="260" t="e">
        <f>SUMIFS('APP-1'!#REF!,'APP-1'!#REF!,ANALITICO!$F631)</f>
        <v>#REF!</v>
      </c>
      <c r="B631" s="260" t="str">
        <f t="shared" si="28"/>
        <v>2000</v>
      </c>
      <c r="C631" s="264" t="str">
        <f t="shared" si="29"/>
        <v>2</v>
      </c>
      <c r="D631" s="264" t="str">
        <f t="shared" si="30"/>
        <v>2</v>
      </c>
      <c r="E631" s="260" t="s">
        <v>526</v>
      </c>
      <c r="F631" s="260">
        <v>221218</v>
      </c>
      <c r="G631" s="260" t="s">
        <v>527</v>
      </c>
      <c r="H631" s="260">
        <v>24112200</v>
      </c>
      <c r="J631" s="261">
        <v>2000000</v>
      </c>
      <c r="K631" s="261">
        <v>2000000</v>
      </c>
      <c r="L631" s="261">
        <v>0</v>
      </c>
      <c r="M631" s="261">
        <v>0</v>
      </c>
      <c r="O631" s="260" t="s">
        <v>579</v>
      </c>
      <c r="P631" s="260">
        <v>221218</v>
      </c>
    </row>
    <row r="632" spans="1:16">
      <c r="A632" s="260" t="e">
        <f>SUMIFS('APP-1'!#REF!,'APP-1'!#REF!,ANALITICO!$F632)</f>
        <v>#REF!</v>
      </c>
      <c r="B632" s="260" t="str">
        <f t="shared" si="28"/>
        <v>3000</v>
      </c>
      <c r="C632" s="264" t="str">
        <f t="shared" si="29"/>
        <v>1</v>
      </c>
      <c r="D632" s="264" t="str">
        <f t="shared" si="30"/>
        <v>1</v>
      </c>
      <c r="E632" s="260" t="s">
        <v>526</v>
      </c>
      <c r="F632" s="260">
        <v>221218</v>
      </c>
      <c r="G632" s="260" t="s">
        <v>527</v>
      </c>
      <c r="H632" s="260">
        <v>31211100</v>
      </c>
      <c r="J632" s="261">
        <v>100000</v>
      </c>
      <c r="K632" s="261">
        <v>100000</v>
      </c>
      <c r="L632" s="261">
        <v>14572.06</v>
      </c>
      <c r="M632" s="261">
        <v>14572.06</v>
      </c>
      <c r="O632" s="260" t="s">
        <v>579</v>
      </c>
      <c r="P632" s="260">
        <v>221218</v>
      </c>
    </row>
    <row r="633" spans="1:16">
      <c r="A633" s="260" t="e">
        <f>SUMIFS('APP-1'!#REF!,'APP-1'!#REF!,ANALITICO!$F633)</f>
        <v>#REF!</v>
      </c>
      <c r="B633" s="282" t="str">
        <f t="shared" si="28"/>
        <v>3000</v>
      </c>
      <c r="C633" s="264" t="str">
        <f t="shared" si="29"/>
        <v>2</v>
      </c>
      <c r="D633" s="264" t="str">
        <f t="shared" si="30"/>
        <v>2</v>
      </c>
      <c r="E633" s="260" t="s">
        <v>526</v>
      </c>
      <c r="F633" s="260">
        <v>221218</v>
      </c>
      <c r="G633" s="260" t="s">
        <v>527</v>
      </c>
      <c r="H633" s="260">
        <v>39812200</v>
      </c>
      <c r="J633" s="261">
        <v>457397</v>
      </c>
      <c r="K633" s="261">
        <v>457397</v>
      </c>
      <c r="L633" s="261">
        <v>65163</v>
      </c>
      <c r="M633" s="261">
        <v>65163</v>
      </c>
      <c r="O633" s="260" t="s">
        <v>579</v>
      </c>
      <c r="P633" s="260">
        <v>221218</v>
      </c>
    </row>
    <row r="634" spans="1:16">
      <c r="A634" s="260" t="e">
        <f>SUMIFS('APP-1'!#REF!,'APP-1'!#REF!,ANALITICO!$F634)</f>
        <v>#REF!</v>
      </c>
      <c r="B634" s="282" t="str">
        <f t="shared" si="28"/>
        <v>3000</v>
      </c>
      <c r="C634" s="264" t="str">
        <f t="shared" si="29"/>
        <v>2</v>
      </c>
      <c r="D634" s="264" t="str">
        <f t="shared" si="30"/>
        <v>2</v>
      </c>
      <c r="E634" s="260" t="s">
        <v>526</v>
      </c>
      <c r="F634" s="260">
        <v>221218</v>
      </c>
      <c r="G634" s="260" t="s">
        <v>527</v>
      </c>
      <c r="H634" s="260">
        <v>39812208</v>
      </c>
      <c r="J634" s="261">
        <v>80678</v>
      </c>
      <c r="K634" s="261">
        <v>80678</v>
      </c>
      <c r="L634" s="261">
        <v>5147</v>
      </c>
      <c r="M634" s="261">
        <v>5147</v>
      </c>
      <c r="O634" s="260" t="s">
        <v>579</v>
      </c>
      <c r="P634" s="260">
        <v>221218</v>
      </c>
    </row>
    <row r="635" spans="1:16">
      <c r="A635" s="260" t="e">
        <f>SUMIFS('APP-1'!#REF!,'APP-1'!#REF!,ANALITICO!$F635)</f>
        <v>#REF!</v>
      </c>
      <c r="B635" s="282" t="str">
        <f t="shared" si="28"/>
        <v>3000</v>
      </c>
      <c r="C635" s="264" t="str">
        <f t="shared" si="29"/>
        <v>2</v>
      </c>
      <c r="D635" s="264" t="str">
        <f t="shared" si="30"/>
        <v>1</v>
      </c>
      <c r="E635" s="260" t="s">
        <v>526</v>
      </c>
      <c r="F635" s="260">
        <v>221218</v>
      </c>
      <c r="G635" s="260" t="s">
        <v>527</v>
      </c>
      <c r="H635" s="260">
        <v>39822100</v>
      </c>
      <c r="J635" s="261">
        <v>540750</v>
      </c>
      <c r="K635" s="261">
        <v>540750</v>
      </c>
      <c r="L635" s="261">
        <v>108528</v>
      </c>
      <c r="M635" s="261">
        <v>108528</v>
      </c>
      <c r="O635" s="260" t="s">
        <v>579</v>
      </c>
      <c r="P635" s="260">
        <v>221218</v>
      </c>
    </row>
    <row r="636" spans="1:16">
      <c r="A636" s="260" t="e">
        <f>SUMIFS('APP-1'!#REF!,'APP-1'!#REF!,ANALITICO!$F636)</f>
        <v>#REF!</v>
      </c>
      <c r="B636" s="282" t="str">
        <f t="shared" si="28"/>
        <v>3000</v>
      </c>
      <c r="C636" s="264" t="str">
        <f t="shared" si="29"/>
        <v>2</v>
      </c>
      <c r="D636" s="264" t="str">
        <f t="shared" si="30"/>
        <v>1</v>
      </c>
      <c r="E636" s="260" t="s">
        <v>526</v>
      </c>
      <c r="F636" s="260">
        <v>221218</v>
      </c>
      <c r="G636" s="260" t="s">
        <v>527</v>
      </c>
      <c r="H636" s="260">
        <v>39822108</v>
      </c>
      <c r="J636" s="261">
        <v>37038</v>
      </c>
      <c r="K636" s="261">
        <v>37038</v>
      </c>
      <c r="L636" s="261">
        <v>0</v>
      </c>
      <c r="M636" s="261">
        <v>0</v>
      </c>
      <c r="O636" s="260" t="s">
        <v>579</v>
      </c>
      <c r="P636" s="260">
        <v>221218</v>
      </c>
    </row>
    <row r="637" spans="1:16">
      <c r="A637" s="260" t="e">
        <f>SUMIFS('APP-1'!#REF!,'APP-1'!#REF!,ANALITICO!$F637)</f>
        <v>#REF!</v>
      </c>
      <c r="B637" s="260" t="str">
        <f t="shared" si="28"/>
        <v>6000</v>
      </c>
      <c r="C637" s="264" t="str">
        <f t="shared" si="29"/>
        <v>2</v>
      </c>
      <c r="D637" s="264" t="str">
        <f t="shared" si="30"/>
        <v>1</v>
      </c>
      <c r="E637" s="260" t="s">
        <v>526</v>
      </c>
      <c r="F637" s="260">
        <v>221218</v>
      </c>
      <c r="G637" s="260" t="s">
        <v>527</v>
      </c>
      <c r="H637" s="260">
        <v>61412100</v>
      </c>
      <c r="I637" s="260" t="s">
        <v>556</v>
      </c>
      <c r="J637" s="261">
        <v>4063202</v>
      </c>
      <c r="K637" s="261">
        <v>3473202</v>
      </c>
      <c r="L637" s="261">
        <v>0</v>
      </c>
      <c r="M637" s="261">
        <v>0</v>
      </c>
      <c r="O637" s="260" t="s">
        <v>579</v>
      </c>
      <c r="P637" s="260">
        <v>221218</v>
      </c>
    </row>
    <row r="638" spans="1:16">
      <c r="A638" s="260" t="e">
        <f>SUMIFS('APP-1'!#REF!,'APP-1'!#REF!,ANALITICO!$F638)</f>
        <v>#REF!</v>
      </c>
      <c r="B638" s="260" t="str">
        <f t="shared" si="28"/>
        <v>6000</v>
      </c>
      <c r="C638" s="264" t="str">
        <f t="shared" si="29"/>
        <v>2</v>
      </c>
      <c r="D638" s="264" t="str">
        <f t="shared" si="30"/>
        <v>1</v>
      </c>
      <c r="E638" s="260" t="s">
        <v>526</v>
      </c>
      <c r="F638" s="260">
        <v>221218</v>
      </c>
      <c r="G638" s="260" t="s">
        <v>527</v>
      </c>
      <c r="H638" s="260">
        <v>61512165</v>
      </c>
      <c r="I638" s="260" t="s">
        <v>557</v>
      </c>
      <c r="J638" s="261">
        <v>9566336</v>
      </c>
      <c r="K638" s="261">
        <v>9566336</v>
      </c>
      <c r="L638" s="261">
        <v>0</v>
      </c>
      <c r="M638" s="261">
        <v>0</v>
      </c>
      <c r="O638" s="260" t="s">
        <v>579</v>
      </c>
      <c r="P638" s="260">
        <v>221218</v>
      </c>
    </row>
    <row r="639" spans="1:16">
      <c r="A639" s="260" t="e">
        <f>SUMIFS('APP-1'!#REF!,'APP-1'!#REF!,ANALITICO!$F639)</f>
        <v>#REF!</v>
      </c>
      <c r="B639" s="260" t="str">
        <f t="shared" si="28"/>
        <v>6000</v>
      </c>
      <c r="C639" s="264" t="str">
        <f t="shared" si="29"/>
        <v>2</v>
      </c>
      <c r="D639" s="264" t="str">
        <f t="shared" si="30"/>
        <v>1</v>
      </c>
      <c r="E639" s="260" t="s">
        <v>526</v>
      </c>
      <c r="F639" s="260">
        <v>221218</v>
      </c>
      <c r="G639" s="260" t="s">
        <v>553</v>
      </c>
      <c r="H639" s="260">
        <v>61512165</v>
      </c>
      <c r="I639" s="260" t="s">
        <v>557</v>
      </c>
      <c r="J639" s="261">
        <v>1692859</v>
      </c>
      <c r="K639" s="261">
        <v>1692859</v>
      </c>
      <c r="L639" s="261">
        <v>0</v>
      </c>
      <c r="M639" s="261">
        <v>0</v>
      </c>
      <c r="O639" s="260" t="s">
        <v>579</v>
      </c>
      <c r="P639" s="260">
        <v>221218</v>
      </c>
    </row>
    <row r="640" spans="1:16">
      <c r="A640" s="260" t="e">
        <f>SUMIFS('APP-1'!#REF!,'APP-1'!#REF!,ANALITICO!$F640)</f>
        <v>#REF!</v>
      </c>
      <c r="B640" s="260" t="str">
        <f t="shared" si="28"/>
        <v>6000</v>
      </c>
      <c r="C640" s="264" t="str">
        <f t="shared" si="29"/>
        <v>2</v>
      </c>
      <c r="D640" s="264" t="str">
        <f t="shared" si="30"/>
        <v>1</v>
      </c>
      <c r="E640" s="260" t="s">
        <v>526</v>
      </c>
      <c r="F640" s="260">
        <v>221219</v>
      </c>
      <c r="G640" s="260" t="s">
        <v>539</v>
      </c>
      <c r="H640" s="260">
        <v>61212170</v>
      </c>
      <c r="I640" s="260" t="s">
        <v>558</v>
      </c>
      <c r="J640" s="261">
        <v>10000000</v>
      </c>
      <c r="K640" s="261">
        <v>10000000</v>
      </c>
      <c r="L640" s="261">
        <v>0</v>
      </c>
      <c r="M640" s="261">
        <v>0</v>
      </c>
      <c r="O640" s="260" t="s">
        <v>579</v>
      </c>
      <c r="P640" s="260">
        <v>221219</v>
      </c>
    </row>
    <row r="641" spans="1:16">
      <c r="A641" s="260" t="e">
        <f>SUMIFS('APP-1'!#REF!,'APP-1'!#REF!,ANALITICO!$F641)</f>
        <v>#REF!</v>
      </c>
      <c r="B641" s="260" t="str">
        <f t="shared" si="28"/>
        <v>6000</v>
      </c>
      <c r="C641" s="264" t="str">
        <f t="shared" si="29"/>
        <v>2</v>
      </c>
      <c r="D641" s="264" t="str">
        <f t="shared" si="30"/>
        <v>1</v>
      </c>
      <c r="E641" s="260" t="s">
        <v>526</v>
      </c>
      <c r="F641" s="260">
        <v>221219</v>
      </c>
      <c r="G641" s="260" t="s">
        <v>539</v>
      </c>
      <c r="H641" s="260">
        <v>61212170</v>
      </c>
      <c r="I641" s="260" t="s">
        <v>559</v>
      </c>
      <c r="J641" s="261">
        <v>5000000</v>
      </c>
      <c r="K641" s="261">
        <v>5000000</v>
      </c>
      <c r="L641" s="261">
        <v>0</v>
      </c>
      <c r="M641" s="261">
        <v>0</v>
      </c>
      <c r="O641" s="260" t="s">
        <v>579</v>
      </c>
      <c r="P641" s="260">
        <v>221219</v>
      </c>
    </row>
    <row r="642" spans="1:16">
      <c r="A642" s="260" t="e">
        <f>SUMIFS('APP-1'!#REF!,'APP-1'!#REF!,ANALITICO!$F642)</f>
        <v>#REF!</v>
      </c>
      <c r="B642" s="260" t="str">
        <f t="shared" si="28"/>
        <v>6000</v>
      </c>
      <c r="C642" s="264" t="str">
        <f t="shared" si="29"/>
        <v>2</v>
      </c>
      <c r="D642" s="264" t="str">
        <f t="shared" si="30"/>
        <v>1</v>
      </c>
      <c r="E642" s="260" t="s">
        <v>526</v>
      </c>
      <c r="F642" s="260">
        <v>221219</v>
      </c>
      <c r="G642" s="260" t="s">
        <v>539</v>
      </c>
      <c r="H642" s="260">
        <v>61212170</v>
      </c>
      <c r="I642" s="260" t="s">
        <v>560</v>
      </c>
      <c r="J642" s="261">
        <v>8000000</v>
      </c>
      <c r="K642" s="261">
        <v>8000000</v>
      </c>
      <c r="L642" s="261">
        <v>0</v>
      </c>
      <c r="M642" s="261">
        <v>0</v>
      </c>
      <c r="O642" s="260" t="s">
        <v>579</v>
      </c>
      <c r="P642" s="260">
        <v>221219</v>
      </c>
    </row>
    <row r="643" spans="1:16">
      <c r="A643" s="260" t="e">
        <f>SUMIFS('APP-1'!#REF!,'APP-1'!#REF!,ANALITICO!$F643)</f>
        <v>#REF!</v>
      </c>
      <c r="B643" s="260" t="str">
        <f t="shared" si="28"/>
        <v>6000</v>
      </c>
      <c r="C643" s="264" t="str">
        <f t="shared" si="29"/>
        <v>2</v>
      </c>
      <c r="D643" s="264" t="str">
        <f t="shared" si="30"/>
        <v>1</v>
      </c>
      <c r="E643" s="260" t="s">
        <v>526</v>
      </c>
      <c r="F643" s="260">
        <v>221219</v>
      </c>
      <c r="G643" s="260" t="s">
        <v>539</v>
      </c>
      <c r="H643" s="260">
        <v>61412148</v>
      </c>
      <c r="I643" s="260" t="s">
        <v>556</v>
      </c>
      <c r="J643" s="261">
        <v>8448540</v>
      </c>
      <c r="K643" s="261">
        <v>8448540</v>
      </c>
      <c r="L643" s="261">
        <v>0</v>
      </c>
      <c r="M643" s="261">
        <v>0</v>
      </c>
      <c r="O643" s="260" t="s">
        <v>579</v>
      </c>
      <c r="P643" s="260">
        <v>221219</v>
      </c>
    </row>
    <row r="644" spans="1:16">
      <c r="A644" s="260" t="e">
        <f>SUMIFS('APP-1'!#REF!,'APP-1'!#REF!,ANALITICO!$F644)</f>
        <v>#REF!</v>
      </c>
      <c r="B644" s="260" t="str">
        <f t="shared" ref="B644:B707" si="31">MID(H644,1,1)&amp;"000"</f>
        <v>6000</v>
      </c>
      <c r="C644" s="264" t="str">
        <f t="shared" ref="C644:C707" si="32">MID(H644,5,1)</f>
        <v>2</v>
      </c>
      <c r="D644" s="264" t="str">
        <f t="shared" ref="D644:D707" si="33">MID(H644,6,1)</f>
        <v>1</v>
      </c>
      <c r="E644" s="260" t="s">
        <v>526</v>
      </c>
      <c r="F644" s="260">
        <v>221219</v>
      </c>
      <c r="G644" s="260" t="s">
        <v>550</v>
      </c>
      <c r="H644" s="260">
        <v>61212100</v>
      </c>
      <c r="I644" s="260" t="s">
        <v>561</v>
      </c>
      <c r="J644" s="261">
        <v>1715775</v>
      </c>
      <c r="K644" s="261">
        <v>1715775</v>
      </c>
      <c r="L644" s="261">
        <v>0</v>
      </c>
      <c r="M644" s="261">
        <v>0</v>
      </c>
      <c r="O644" s="260" t="s">
        <v>579</v>
      </c>
      <c r="P644" s="260">
        <v>221219</v>
      </c>
    </row>
    <row r="645" spans="1:16">
      <c r="A645" s="260" t="e">
        <f>SUMIFS('APP-1'!#REF!,'APP-1'!#REF!,ANALITICO!$F645)</f>
        <v>#REF!</v>
      </c>
      <c r="B645" s="260" t="str">
        <f t="shared" si="31"/>
        <v>6000</v>
      </c>
      <c r="C645" s="264" t="str">
        <f t="shared" si="32"/>
        <v>2</v>
      </c>
      <c r="D645" s="264" t="str">
        <f t="shared" si="33"/>
        <v>1</v>
      </c>
      <c r="E645" s="260" t="s">
        <v>526</v>
      </c>
      <c r="F645" s="260">
        <v>221219</v>
      </c>
      <c r="G645" s="260" t="s">
        <v>550</v>
      </c>
      <c r="H645" s="260">
        <v>61212137</v>
      </c>
      <c r="I645" s="260" t="s">
        <v>561</v>
      </c>
      <c r="J645" s="261">
        <v>9288849</v>
      </c>
      <c r="K645" s="261">
        <v>9288849</v>
      </c>
      <c r="L645" s="261">
        <v>0</v>
      </c>
      <c r="M645" s="261">
        <v>0</v>
      </c>
      <c r="O645" s="260" t="s">
        <v>579</v>
      </c>
      <c r="P645" s="260">
        <v>221219</v>
      </c>
    </row>
    <row r="646" spans="1:16">
      <c r="A646" s="260" t="e">
        <f>SUMIFS('APP-1'!#REF!,'APP-1'!#REF!,ANALITICO!$F646)</f>
        <v>#REF!</v>
      </c>
      <c r="B646" s="260" t="str">
        <f t="shared" si="31"/>
        <v>6000</v>
      </c>
      <c r="C646" s="264" t="str">
        <f t="shared" si="32"/>
        <v>2</v>
      </c>
      <c r="D646" s="264" t="str">
        <f t="shared" si="33"/>
        <v>1</v>
      </c>
      <c r="E646" s="260" t="s">
        <v>526</v>
      </c>
      <c r="F646" s="260">
        <v>221219</v>
      </c>
      <c r="G646" s="260" t="s">
        <v>550</v>
      </c>
      <c r="H646" s="260">
        <v>61412148</v>
      </c>
      <c r="I646" s="260" t="s">
        <v>556</v>
      </c>
      <c r="J646" s="261">
        <v>12288787</v>
      </c>
      <c r="K646" s="261">
        <v>12288787</v>
      </c>
      <c r="L646" s="261">
        <v>0</v>
      </c>
      <c r="M646" s="261">
        <v>0</v>
      </c>
      <c r="O646" s="260" t="s">
        <v>579</v>
      </c>
      <c r="P646" s="260">
        <v>221219</v>
      </c>
    </row>
    <row r="647" spans="1:16">
      <c r="A647" s="260" t="e">
        <f>SUMIFS('APP-1'!#REF!,'APP-1'!#REF!,ANALITICO!$F647)</f>
        <v>#REF!</v>
      </c>
      <c r="B647" s="260" t="str">
        <f t="shared" si="31"/>
        <v>6000</v>
      </c>
      <c r="C647" s="264" t="str">
        <f t="shared" si="32"/>
        <v>2</v>
      </c>
      <c r="D647" s="264" t="str">
        <f t="shared" si="33"/>
        <v>1</v>
      </c>
      <c r="E647" s="260" t="s">
        <v>526</v>
      </c>
      <c r="F647" s="260">
        <v>221219</v>
      </c>
      <c r="G647" s="260" t="s">
        <v>550</v>
      </c>
      <c r="H647" s="260">
        <v>61412165</v>
      </c>
      <c r="I647" s="260" t="s">
        <v>562</v>
      </c>
      <c r="J647" s="261">
        <v>12760421</v>
      </c>
      <c r="K647" s="261">
        <v>12760421</v>
      </c>
      <c r="L647" s="261">
        <v>0</v>
      </c>
      <c r="M647" s="261">
        <v>0</v>
      </c>
      <c r="O647" s="260" t="s">
        <v>579</v>
      </c>
      <c r="P647" s="260">
        <v>221219</v>
      </c>
    </row>
    <row r="648" spans="1:16">
      <c r="A648" s="260" t="e">
        <f>SUMIFS('APP-1'!#REF!,'APP-1'!#REF!,ANALITICO!$F648)</f>
        <v>#REF!</v>
      </c>
      <c r="B648" s="282" t="str">
        <f t="shared" si="31"/>
        <v>1000</v>
      </c>
      <c r="C648" s="264" t="str">
        <f t="shared" si="32"/>
        <v>2</v>
      </c>
      <c r="D648" s="264" t="str">
        <f t="shared" si="33"/>
        <v>1</v>
      </c>
      <c r="E648" s="260" t="s">
        <v>526</v>
      </c>
      <c r="F648" s="260">
        <v>221219</v>
      </c>
      <c r="G648" s="260" t="s">
        <v>527</v>
      </c>
      <c r="H648" s="260">
        <v>15462151</v>
      </c>
      <c r="J648" s="261">
        <v>1841889</v>
      </c>
      <c r="K648" s="261">
        <v>1841889</v>
      </c>
      <c r="L648" s="261">
        <v>475425</v>
      </c>
      <c r="M648" s="261">
        <v>475425</v>
      </c>
      <c r="O648" s="260" t="s">
        <v>579</v>
      </c>
      <c r="P648" s="260">
        <v>221219</v>
      </c>
    </row>
    <row r="649" spans="1:16">
      <c r="A649" s="260" t="e">
        <f>SUMIFS('APP-1'!#REF!,'APP-1'!#REF!,ANALITICO!$F649)</f>
        <v>#REF!</v>
      </c>
      <c r="B649" s="282" t="str">
        <f t="shared" si="31"/>
        <v>1000</v>
      </c>
      <c r="C649" s="264" t="str">
        <f t="shared" si="32"/>
        <v>2</v>
      </c>
      <c r="D649" s="264" t="str">
        <f t="shared" si="33"/>
        <v>1</v>
      </c>
      <c r="E649" s="260" t="s">
        <v>526</v>
      </c>
      <c r="F649" s="260">
        <v>221219</v>
      </c>
      <c r="G649" s="260" t="s">
        <v>527</v>
      </c>
      <c r="H649" s="260">
        <v>15472100</v>
      </c>
      <c r="J649" s="261">
        <v>133206</v>
      </c>
      <c r="K649" s="261">
        <v>133206</v>
      </c>
      <c r="L649" s="261">
        <v>0</v>
      </c>
      <c r="M649" s="261">
        <v>0</v>
      </c>
      <c r="O649" s="260" t="s">
        <v>579</v>
      </c>
      <c r="P649" s="260">
        <v>221219</v>
      </c>
    </row>
    <row r="650" spans="1:16">
      <c r="A650" s="260" t="e">
        <f>SUMIFS('APP-1'!#REF!,'APP-1'!#REF!,ANALITICO!$F650)</f>
        <v>#REF!</v>
      </c>
      <c r="B650" s="282" t="str">
        <f t="shared" si="31"/>
        <v>1000</v>
      </c>
      <c r="C650" s="264" t="str">
        <f t="shared" si="32"/>
        <v>2</v>
      </c>
      <c r="D650" s="264" t="str">
        <f t="shared" si="33"/>
        <v>1</v>
      </c>
      <c r="E650" s="260" t="s">
        <v>526</v>
      </c>
      <c r="F650" s="260">
        <v>221219</v>
      </c>
      <c r="G650" s="260" t="s">
        <v>527</v>
      </c>
      <c r="H650" s="260">
        <v>15482100</v>
      </c>
      <c r="J650" s="261">
        <v>1240890</v>
      </c>
      <c r="K650" s="261">
        <v>1240890</v>
      </c>
      <c r="L650" s="261">
        <v>417906</v>
      </c>
      <c r="M650" s="261">
        <v>417906</v>
      </c>
      <c r="O650" s="260" t="s">
        <v>579</v>
      </c>
      <c r="P650" s="260">
        <v>221219</v>
      </c>
    </row>
    <row r="651" spans="1:16">
      <c r="A651" s="260" t="e">
        <f>SUMIFS('APP-1'!#REF!,'APP-1'!#REF!,ANALITICO!$F651)</f>
        <v>#REF!</v>
      </c>
      <c r="B651" s="282" t="str">
        <f t="shared" si="31"/>
        <v>1000</v>
      </c>
      <c r="C651" s="264" t="str">
        <f t="shared" si="32"/>
        <v>2</v>
      </c>
      <c r="D651" s="264" t="str">
        <f t="shared" si="33"/>
        <v>1</v>
      </c>
      <c r="E651" s="260" t="s">
        <v>526</v>
      </c>
      <c r="F651" s="260">
        <v>221219</v>
      </c>
      <c r="G651" s="260" t="s">
        <v>527</v>
      </c>
      <c r="H651" s="260">
        <v>15512100</v>
      </c>
      <c r="J651" s="261">
        <v>4711</v>
      </c>
      <c r="K651" s="261">
        <v>4711</v>
      </c>
      <c r="L651" s="261">
        <v>786</v>
      </c>
      <c r="M651" s="261">
        <v>786</v>
      </c>
      <c r="O651" s="260" t="s">
        <v>579</v>
      </c>
      <c r="P651" s="260">
        <v>221219</v>
      </c>
    </row>
    <row r="652" spans="1:16">
      <c r="A652" s="260" t="e">
        <f>SUMIFS('APP-1'!#REF!,'APP-1'!#REF!,ANALITICO!$F652)</f>
        <v>#REF!</v>
      </c>
      <c r="B652" s="282" t="str">
        <f t="shared" si="31"/>
        <v>1000</v>
      </c>
      <c r="C652" s="264" t="str">
        <f t="shared" si="32"/>
        <v>2</v>
      </c>
      <c r="D652" s="264" t="str">
        <f t="shared" si="33"/>
        <v>1</v>
      </c>
      <c r="E652" s="260" t="s">
        <v>526</v>
      </c>
      <c r="F652" s="260">
        <v>221219</v>
      </c>
      <c r="G652" s="260" t="s">
        <v>527</v>
      </c>
      <c r="H652" s="260">
        <v>17142100</v>
      </c>
      <c r="J652" s="261">
        <v>813348</v>
      </c>
      <c r="K652" s="261">
        <v>813348</v>
      </c>
      <c r="L652" s="261">
        <v>355164</v>
      </c>
      <c r="M652" s="261">
        <v>355164</v>
      </c>
      <c r="O652" s="260" t="s">
        <v>579</v>
      </c>
      <c r="P652" s="260">
        <v>221219</v>
      </c>
    </row>
    <row r="653" spans="1:16">
      <c r="A653" s="260" t="e">
        <f>SUMIFS('APP-1'!#REF!,'APP-1'!#REF!,ANALITICO!$F653)</f>
        <v>#REF!</v>
      </c>
      <c r="B653" s="260" t="str">
        <f t="shared" si="31"/>
        <v>2000</v>
      </c>
      <c r="C653" s="264" t="str">
        <f t="shared" si="32"/>
        <v>2</v>
      </c>
      <c r="D653" s="264" t="str">
        <f t="shared" si="33"/>
        <v>1</v>
      </c>
      <c r="E653" s="260" t="s">
        <v>526</v>
      </c>
      <c r="F653" s="260">
        <v>221219</v>
      </c>
      <c r="G653" s="260" t="s">
        <v>527</v>
      </c>
      <c r="H653" s="260">
        <v>24212100</v>
      </c>
      <c r="J653" s="261">
        <v>40000</v>
      </c>
      <c r="K653" s="261">
        <v>40000</v>
      </c>
      <c r="L653" s="261">
        <v>0</v>
      </c>
      <c r="M653" s="261">
        <v>0</v>
      </c>
      <c r="O653" s="260" t="s">
        <v>579</v>
      </c>
      <c r="P653" s="260">
        <v>221219</v>
      </c>
    </row>
    <row r="654" spans="1:16">
      <c r="A654" s="260" t="e">
        <f>SUMIFS('APP-1'!#REF!,'APP-1'!#REF!,ANALITICO!$F654)</f>
        <v>#REF!</v>
      </c>
      <c r="B654" s="282" t="str">
        <f t="shared" si="31"/>
        <v>3000</v>
      </c>
      <c r="C654" s="264" t="str">
        <f t="shared" si="32"/>
        <v>2</v>
      </c>
      <c r="D654" s="264" t="str">
        <f t="shared" si="33"/>
        <v>2</v>
      </c>
      <c r="E654" s="260" t="s">
        <v>526</v>
      </c>
      <c r="F654" s="260">
        <v>221219</v>
      </c>
      <c r="G654" s="260" t="s">
        <v>527</v>
      </c>
      <c r="H654" s="260">
        <v>39812200</v>
      </c>
      <c r="J654" s="261">
        <v>129343</v>
      </c>
      <c r="K654" s="261">
        <v>129343</v>
      </c>
      <c r="L654" s="261">
        <v>18427</v>
      </c>
      <c r="M654" s="261">
        <v>18427</v>
      </c>
      <c r="O654" s="260" t="s">
        <v>579</v>
      </c>
      <c r="P654" s="260">
        <v>221219</v>
      </c>
    </row>
    <row r="655" spans="1:16">
      <c r="A655" s="260" t="e">
        <f>SUMIFS('APP-1'!#REF!,'APP-1'!#REF!,ANALITICO!$F655)</f>
        <v>#REF!</v>
      </c>
      <c r="B655" s="282" t="str">
        <f t="shared" si="31"/>
        <v>3000</v>
      </c>
      <c r="C655" s="264" t="str">
        <f t="shared" si="32"/>
        <v>2</v>
      </c>
      <c r="D655" s="264" t="str">
        <f t="shared" si="33"/>
        <v>2</v>
      </c>
      <c r="E655" s="260" t="s">
        <v>526</v>
      </c>
      <c r="F655" s="260">
        <v>221219</v>
      </c>
      <c r="G655" s="260" t="s">
        <v>527</v>
      </c>
      <c r="H655" s="260">
        <v>39812208</v>
      </c>
      <c r="J655" s="261">
        <v>74304</v>
      </c>
      <c r="K655" s="261">
        <v>74304</v>
      </c>
      <c r="L655" s="261">
        <v>4740</v>
      </c>
      <c r="M655" s="261">
        <v>4740</v>
      </c>
      <c r="O655" s="260" t="s">
        <v>579</v>
      </c>
      <c r="P655" s="260">
        <v>221219</v>
      </c>
    </row>
    <row r="656" spans="1:16">
      <c r="A656" s="260" t="e">
        <f>SUMIFS('APP-1'!#REF!,'APP-1'!#REF!,ANALITICO!$F656)</f>
        <v>#REF!</v>
      </c>
      <c r="B656" s="282" t="str">
        <f t="shared" si="31"/>
        <v>3000</v>
      </c>
      <c r="C656" s="264" t="str">
        <f t="shared" si="32"/>
        <v>2</v>
      </c>
      <c r="D656" s="264" t="str">
        <f t="shared" si="33"/>
        <v>1</v>
      </c>
      <c r="E656" s="260" t="s">
        <v>526</v>
      </c>
      <c r="F656" s="260">
        <v>221219</v>
      </c>
      <c r="G656" s="260" t="s">
        <v>527</v>
      </c>
      <c r="H656" s="260">
        <v>39822100</v>
      </c>
      <c r="J656" s="261">
        <v>702172</v>
      </c>
      <c r="K656" s="261">
        <v>702172</v>
      </c>
      <c r="L656" s="261">
        <v>140687.93</v>
      </c>
      <c r="M656" s="261">
        <v>140687.93</v>
      </c>
      <c r="O656" s="260" t="s">
        <v>579</v>
      </c>
      <c r="P656" s="260">
        <v>221219</v>
      </c>
    </row>
    <row r="657" spans="1:16">
      <c r="A657" s="260" t="e">
        <f>SUMIFS('APP-1'!#REF!,'APP-1'!#REF!,ANALITICO!$F657)</f>
        <v>#REF!</v>
      </c>
      <c r="B657" s="282" t="str">
        <f t="shared" si="31"/>
        <v>3000</v>
      </c>
      <c r="C657" s="264" t="str">
        <f t="shared" si="32"/>
        <v>2</v>
      </c>
      <c r="D657" s="264" t="str">
        <f t="shared" si="33"/>
        <v>1</v>
      </c>
      <c r="E657" s="260" t="s">
        <v>526</v>
      </c>
      <c r="F657" s="260">
        <v>221219</v>
      </c>
      <c r="G657" s="260" t="s">
        <v>527</v>
      </c>
      <c r="H657" s="260">
        <v>39822108</v>
      </c>
      <c r="J657" s="261">
        <v>26972</v>
      </c>
      <c r="K657" s="261">
        <v>26972</v>
      </c>
      <c r="L657" s="261">
        <v>0</v>
      </c>
      <c r="M657" s="261">
        <v>0</v>
      </c>
      <c r="O657" s="260" t="s">
        <v>579</v>
      </c>
      <c r="P657" s="260">
        <v>221219</v>
      </c>
    </row>
    <row r="658" spans="1:16">
      <c r="A658" s="260" t="e">
        <f>SUMIFS('APP-1'!#REF!,'APP-1'!#REF!,ANALITICO!$F658)</f>
        <v>#REF!</v>
      </c>
      <c r="B658" s="260" t="str">
        <f t="shared" si="31"/>
        <v>6000</v>
      </c>
      <c r="C658" s="264" t="str">
        <f t="shared" si="32"/>
        <v>2</v>
      </c>
      <c r="D658" s="264" t="str">
        <f t="shared" si="33"/>
        <v>1</v>
      </c>
      <c r="E658" s="260" t="s">
        <v>526</v>
      </c>
      <c r="F658" s="260">
        <v>221219</v>
      </c>
      <c r="G658" s="260" t="s">
        <v>553</v>
      </c>
      <c r="H658" s="260">
        <v>61412148</v>
      </c>
      <c r="I658" s="260" t="s">
        <v>556</v>
      </c>
      <c r="J658" s="261">
        <v>17665131</v>
      </c>
      <c r="K658" s="261">
        <v>17665131</v>
      </c>
      <c r="L658" s="261">
        <v>0</v>
      </c>
      <c r="M658" s="261">
        <v>0</v>
      </c>
      <c r="O658" s="260" t="s">
        <v>579</v>
      </c>
      <c r="P658" s="260">
        <v>221219</v>
      </c>
    </row>
    <row r="659" spans="1:16">
      <c r="A659" s="260" t="e">
        <f>SUMIFS('APP-1'!#REF!,'APP-1'!#REF!,ANALITICO!$F659)</f>
        <v>#REF!</v>
      </c>
      <c r="B659" s="282" t="str">
        <f t="shared" si="31"/>
        <v>1000</v>
      </c>
      <c r="C659" s="264" t="str">
        <f t="shared" si="32"/>
        <v>2</v>
      </c>
      <c r="D659" s="264" t="str">
        <f t="shared" si="33"/>
        <v>1</v>
      </c>
      <c r="E659" s="260" t="s">
        <v>526</v>
      </c>
      <c r="F659" s="260">
        <v>223212</v>
      </c>
      <c r="G659" s="260" t="s">
        <v>527</v>
      </c>
      <c r="H659" s="260">
        <v>15462151</v>
      </c>
      <c r="J659" s="261">
        <v>2000000</v>
      </c>
      <c r="K659" s="261">
        <v>2000000</v>
      </c>
      <c r="L659" s="261">
        <v>516234</v>
      </c>
      <c r="M659" s="261">
        <v>516234</v>
      </c>
      <c r="O659" s="260" t="s">
        <v>579</v>
      </c>
      <c r="P659" s="260">
        <v>223212</v>
      </c>
    </row>
    <row r="660" spans="1:16">
      <c r="A660" s="260" t="e">
        <f>SUMIFS('APP-1'!#REF!,'APP-1'!#REF!,ANALITICO!$F660)</f>
        <v>#REF!</v>
      </c>
      <c r="B660" s="260" t="str">
        <f t="shared" si="31"/>
        <v>3000</v>
      </c>
      <c r="C660" s="264" t="str">
        <f t="shared" si="32"/>
        <v>2</v>
      </c>
      <c r="D660" s="264" t="str">
        <f t="shared" si="33"/>
        <v>1</v>
      </c>
      <c r="E660" s="260" t="s">
        <v>526</v>
      </c>
      <c r="F660" s="260">
        <v>223212</v>
      </c>
      <c r="G660" s="260" t="s">
        <v>527</v>
      </c>
      <c r="H660" s="260">
        <v>32522100</v>
      </c>
      <c r="J660" s="261">
        <v>3000000</v>
      </c>
      <c r="K660" s="261">
        <v>3000000</v>
      </c>
      <c r="L660" s="261">
        <v>0</v>
      </c>
      <c r="M660" s="261">
        <v>0</v>
      </c>
      <c r="O660" s="260" t="s">
        <v>579</v>
      </c>
      <c r="P660" s="260">
        <v>223212</v>
      </c>
    </row>
    <row r="661" spans="1:16">
      <c r="A661" s="260" t="e">
        <f>SUMIFS('APP-1'!#REF!,'APP-1'!#REF!,ANALITICO!$F661)</f>
        <v>#REF!</v>
      </c>
      <c r="B661" s="260" t="str">
        <f t="shared" si="31"/>
        <v>6000</v>
      </c>
      <c r="C661" s="264" t="str">
        <f t="shared" si="32"/>
        <v>2</v>
      </c>
      <c r="D661" s="264" t="str">
        <f t="shared" si="33"/>
        <v>1</v>
      </c>
      <c r="E661" s="260" t="s">
        <v>526</v>
      </c>
      <c r="F661" s="260">
        <v>223222</v>
      </c>
      <c r="G661" s="260" t="s">
        <v>550</v>
      </c>
      <c r="H661" s="260">
        <v>61512165</v>
      </c>
      <c r="I661" s="260" t="s">
        <v>563</v>
      </c>
      <c r="J661" s="261">
        <v>750634</v>
      </c>
      <c r="K661" s="261">
        <v>750634</v>
      </c>
      <c r="L661" s="261">
        <v>0</v>
      </c>
      <c r="M661" s="261">
        <v>0</v>
      </c>
      <c r="O661" s="260" t="s">
        <v>579</v>
      </c>
      <c r="P661" s="260">
        <v>223222</v>
      </c>
    </row>
    <row r="662" spans="1:16">
      <c r="A662" s="260" t="e">
        <f>SUMIFS('APP-1'!#REF!,'APP-1'!#REF!,ANALITICO!$F662)</f>
        <v>#REF!</v>
      </c>
      <c r="B662" s="282" t="str">
        <f t="shared" si="31"/>
        <v>1000</v>
      </c>
      <c r="C662" s="264" t="str">
        <f t="shared" si="32"/>
        <v>2</v>
      </c>
      <c r="D662" s="264" t="str">
        <f t="shared" si="33"/>
        <v>1</v>
      </c>
      <c r="E662" s="260" t="s">
        <v>526</v>
      </c>
      <c r="F662" s="260">
        <v>223222</v>
      </c>
      <c r="G662" s="260" t="s">
        <v>527</v>
      </c>
      <c r="H662" s="260">
        <v>11312100</v>
      </c>
      <c r="J662" s="261">
        <v>5731386</v>
      </c>
      <c r="K662" s="261">
        <v>5731386</v>
      </c>
      <c r="L662" s="261">
        <v>1512303</v>
      </c>
      <c r="M662" s="261">
        <v>1512303</v>
      </c>
      <c r="O662" s="260" t="s">
        <v>579</v>
      </c>
      <c r="P662" s="260">
        <v>223222</v>
      </c>
    </row>
    <row r="663" spans="1:16">
      <c r="A663" s="260" t="e">
        <f>SUMIFS('APP-1'!#REF!,'APP-1'!#REF!,ANALITICO!$F663)</f>
        <v>#REF!</v>
      </c>
      <c r="B663" s="282" t="str">
        <f t="shared" si="31"/>
        <v>1000</v>
      </c>
      <c r="C663" s="264" t="str">
        <f t="shared" si="32"/>
        <v>2</v>
      </c>
      <c r="D663" s="264" t="str">
        <f t="shared" si="33"/>
        <v>1</v>
      </c>
      <c r="E663" s="260" t="s">
        <v>526</v>
      </c>
      <c r="F663" s="260">
        <v>223222</v>
      </c>
      <c r="G663" s="260" t="s">
        <v>527</v>
      </c>
      <c r="H663" s="260">
        <v>11322100</v>
      </c>
      <c r="J663" s="261">
        <v>7844750</v>
      </c>
      <c r="K663" s="261">
        <v>7844750</v>
      </c>
      <c r="L663" s="261">
        <v>1999112</v>
      </c>
      <c r="M663" s="261">
        <v>1999112</v>
      </c>
      <c r="O663" s="260" t="s">
        <v>579</v>
      </c>
      <c r="P663" s="260">
        <v>223222</v>
      </c>
    </row>
    <row r="664" spans="1:16">
      <c r="A664" s="260" t="e">
        <f>SUMIFS('APP-1'!#REF!,'APP-1'!#REF!,ANALITICO!$F664)</f>
        <v>#REF!</v>
      </c>
      <c r="B664" s="282" t="str">
        <f t="shared" si="31"/>
        <v>1000</v>
      </c>
      <c r="C664" s="264" t="str">
        <f t="shared" si="32"/>
        <v>1</v>
      </c>
      <c r="D664" s="264" t="str">
        <f t="shared" si="33"/>
        <v>1</v>
      </c>
      <c r="E664" s="260" t="s">
        <v>526</v>
      </c>
      <c r="F664" s="260">
        <v>223222</v>
      </c>
      <c r="G664" s="260" t="s">
        <v>527</v>
      </c>
      <c r="H664" s="260">
        <v>12211108</v>
      </c>
      <c r="J664" s="261">
        <v>2300369</v>
      </c>
      <c r="K664" s="261">
        <v>2300369</v>
      </c>
      <c r="L664" s="261">
        <v>583966</v>
      </c>
      <c r="M664" s="261">
        <v>583966</v>
      </c>
      <c r="O664" s="260" t="s">
        <v>579</v>
      </c>
      <c r="P664" s="260">
        <v>223222</v>
      </c>
    </row>
    <row r="665" spans="1:16">
      <c r="A665" s="260" t="e">
        <f>SUMIFS('APP-1'!#REF!,'APP-1'!#REF!,ANALITICO!$F665)</f>
        <v>#REF!</v>
      </c>
      <c r="B665" s="282" t="str">
        <f t="shared" si="31"/>
        <v>1000</v>
      </c>
      <c r="C665" s="264" t="str">
        <f t="shared" si="32"/>
        <v>2</v>
      </c>
      <c r="D665" s="264" t="str">
        <f t="shared" si="33"/>
        <v>1</v>
      </c>
      <c r="E665" s="260" t="s">
        <v>526</v>
      </c>
      <c r="F665" s="260">
        <v>223222</v>
      </c>
      <c r="G665" s="260" t="s">
        <v>527</v>
      </c>
      <c r="H665" s="260">
        <v>13112100</v>
      </c>
      <c r="J665" s="261">
        <v>242495</v>
      </c>
      <c r="K665" s="261">
        <v>242495</v>
      </c>
      <c r="L665" s="261">
        <v>61560</v>
      </c>
      <c r="M665" s="261">
        <v>61560</v>
      </c>
      <c r="O665" s="260" t="s">
        <v>579</v>
      </c>
      <c r="P665" s="260">
        <v>223222</v>
      </c>
    </row>
    <row r="666" spans="1:16">
      <c r="A666" s="260" t="e">
        <f>SUMIFS('APP-1'!#REF!,'APP-1'!#REF!,ANALITICO!$F666)</f>
        <v>#REF!</v>
      </c>
      <c r="B666" s="282" t="str">
        <f t="shared" si="31"/>
        <v>1000</v>
      </c>
      <c r="C666" s="264" t="str">
        <f t="shared" si="32"/>
        <v>2</v>
      </c>
      <c r="D666" s="264" t="str">
        <f t="shared" si="33"/>
        <v>1</v>
      </c>
      <c r="E666" s="260" t="s">
        <v>526</v>
      </c>
      <c r="F666" s="260">
        <v>223222</v>
      </c>
      <c r="G666" s="260" t="s">
        <v>527</v>
      </c>
      <c r="H666" s="260">
        <v>13212100</v>
      </c>
      <c r="J666" s="261">
        <v>1204183</v>
      </c>
      <c r="K666" s="261">
        <v>1204183</v>
      </c>
      <c r="L666" s="261">
        <v>0</v>
      </c>
      <c r="M666" s="261">
        <v>0</v>
      </c>
      <c r="O666" s="260" t="s">
        <v>579</v>
      </c>
      <c r="P666" s="260">
        <v>223222</v>
      </c>
    </row>
    <row r="667" spans="1:16">
      <c r="A667" s="260" t="e">
        <f>SUMIFS('APP-1'!#REF!,'APP-1'!#REF!,ANALITICO!$F667)</f>
        <v>#REF!</v>
      </c>
      <c r="B667" s="282" t="str">
        <f t="shared" si="31"/>
        <v>1000</v>
      </c>
      <c r="C667" s="264" t="str">
        <f t="shared" si="32"/>
        <v>2</v>
      </c>
      <c r="D667" s="264" t="str">
        <f t="shared" si="33"/>
        <v>1</v>
      </c>
      <c r="E667" s="260" t="s">
        <v>526</v>
      </c>
      <c r="F667" s="260">
        <v>223222</v>
      </c>
      <c r="G667" s="260" t="s">
        <v>527</v>
      </c>
      <c r="H667" s="260">
        <v>13222100</v>
      </c>
      <c r="J667" s="261">
        <v>24803</v>
      </c>
      <c r="K667" s="261">
        <v>24803</v>
      </c>
      <c r="L667" s="261">
        <v>7476</v>
      </c>
      <c r="M667" s="261">
        <v>7476</v>
      </c>
      <c r="O667" s="260" t="s">
        <v>579</v>
      </c>
      <c r="P667" s="260">
        <v>223222</v>
      </c>
    </row>
    <row r="668" spans="1:16">
      <c r="A668" s="260" t="e">
        <f>SUMIFS('APP-1'!#REF!,'APP-1'!#REF!,ANALITICO!$F668)</f>
        <v>#REF!</v>
      </c>
      <c r="B668" s="282" t="str">
        <f t="shared" si="31"/>
        <v>1000</v>
      </c>
      <c r="C668" s="264" t="str">
        <f t="shared" si="32"/>
        <v>2</v>
      </c>
      <c r="D668" s="264" t="str">
        <f t="shared" si="33"/>
        <v>1</v>
      </c>
      <c r="E668" s="260" t="s">
        <v>526</v>
      </c>
      <c r="F668" s="260">
        <v>223222</v>
      </c>
      <c r="G668" s="260" t="s">
        <v>527</v>
      </c>
      <c r="H668" s="260">
        <v>13232100</v>
      </c>
      <c r="J668" s="261">
        <v>2285043</v>
      </c>
      <c r="K668" s="261">
        <v>2285043</v>
      </c>
      <c r="L668" s="261">
        <v>0</v>
      </c>
      <c r="M668" s="261">
        <v>0</v>
      </c>
      <c r="O668" s="260" t="s">
        <v>579</v>
      </c>
      <c r="P668" s="260">
        <v>223222</v>
      </c>
    </row>
    <row r="669" spans="1:16">
      <c r="A669" s="260" t="e">
        <f>SUMIFS('APP-1'!#REF!,'APP-1'!#REF!,ANALITICO!$F669)</f>
        <v>#REF!</v>
      </c>
      <c r="B669" s="282" t="str">
        <f t="shared" si="31"/>
        <v>1000</v>
      </c>
      <c r="C669" s="264" t="str">
        <f t="shared" si="32"/>
        <v>2</v>
      </c>
      <c r="D669" s="264" t="str">
        <f t="shared" si="33"/>
        <v>1</v>
      </c>
      <c r="E669" s="260" t="s">
        <v>526</v>
      </c>
      <c r="F669" s="260">
        <v>223222</v>
      </c>
      <c r="G669" s="260" t="s">
        <v>527</v>
      </c>
      <c r="H669" s="260">
        <v>13232108</v>
      </c>
      <c r="J669" s="261">
        <v>540750</v>
      </c>
      <c r="K669" s="261">
        <v>540750</v>
      </c>
      <c r="L669" s="261">
        <v>0</v>
      </c>
      <c r="M669" s="261">
        <v>0</v>
      </c>
      <c r="O669" s="260" t="s">
        <v>579</v>
      </c>
      <c r="P669" s="260">
        <v>223222</v>
      </c>
    </row>
    <row r="670" spans="1:16">
      <c r="A670" s="260" t="e">
        <f>SUMIFS('APP-1'!#REF!,'APP-1'!#REF!,ANALITICO!$F670)</f>
        <v>#REF!</v>
      </c>
      <c r="B670" s="282" t="str">
        <f t="shared" si="31"/>
        <v>1000</v>
      </c>
      <c r="C670" s="264" t="str">
        <f t="shared" si="32"/>
        <v>2</v>
      </c>
      <c r="D670" s="264" t="str">
        <f t="shared" si="33"/>
        <v>1</v>
      </c>
      <c r="E670" s="260" t="s">
        <v>526</v>
      </c>
      <c r="F670" s="260">
        <v>223222</v>
      </c>
      <c r="G670" s="260" t="s">
        <v>527</v>
      </c>
      <c r="H670" s="260">
        <v>13312100</v>
      </c>
      <c r="J670" s="261">
        <v>1371064</v>
      </c>
      <c r="K670" s="261">
        <v>1371064</v>
      </c>
      <c r="L670" s="261">
        <v>401110</v>
      </c>
      <c r="M670" s="261">
        <v>401110</v>
      </c>
      <c r="O670" s="260" t="s">
        <v>579</v>
      </c>
      <c r="P670" s="260">
        <v>223222</v>
      </c>
    </row>
    <row r="671" spans="1:16">
      <c r="A671" s="260" t="e">
        <f>SUMIFS('APP-1'!#REF!,'APP-1'!#REF!,ANALITICO!$F671)</f>
        <v>#REF!</v>
      </c>
      <c r="B671" s="282" t="str">
        <f t="shared" si="31"/>
        <v>1000</v>
      </c>
      <c r="C671" s="264" t="str">
        <f t="shared" si="32"/>
        <v>2</v>
      </c>
      <c r="D671" s="264" t="str">
        <f t="shared" si="33"/>
        <v>1</v>
      </c>
      <c r="E671" s="260" t="s">
        <v>526</v>
      </c>
      <c r="F671" s="260">
        <v>223222</v>
      </c>
      <c r="G671" s="260" t="s">
        <v>527</v>
      </c>
      <c r="H671" s="260">
        <v>13322100</v>
      </c>
      <c r="J671" s="261">
        <v>468669</v>
      </c>
      <c r="K671" s="261">
        <v>468669</v>
      </c>
      <c r="L671" s="261">
        <v>85212</v>
      </c>
      <c r="M671" s="261">
        <v>85212</v>
      </c>
      <c r="O671" s="260" t="s">
        <v>579</v>
      </c>
      <c r="P671" s="260">
        <v>223222</v>
      </c>
    </row>
    <row r="672" spans="1:16">
      <c r="A672" s="260" t="e">
        <f>SUMIFS('APP-1'!#REF!,'APP-1'!#REF!,ANALITICO!$F672)</f>
        <v>#REF!</v>
      </c>
      <c r="B672" s="282" t="str">
        <f t="shared" si="31"/>
        <v>1000</v>
      </c>
      <c r="C672" s="264" t="str">
        <f t="shared" si="32"/>
        <v>2</v>
      </c>
      <c r="D672" s="264" t="str">
        <f t="shared" si="33"/>
        <v>1</v>
      </c>
      <c r="E672" s="260" t="s">
        <v>526</v>
      </c>
      <c r="F672" s="260">
        <v>223222</v>
      </c>
      <c r="G672" s="260" t="s">
        <v>527</v>
      </c>
      <c r="H672" s="260">
        <v>13432100</v>
      </c>
      <c r="J672" s="261">
        <v>1827171</v>
      </c>
      <c r="K672" s="261">
        <v>1827171</v>
      </c>
      <c r="L672" s="261">
        <v>471603</v>
      </c>
      <c r="M672" s="261">
        <v>471603</v>
      </c>
      <c r="O672" s="260" t="s">
        <v>579</v>
      </c>
      <c r="P672" s="260">
        <v>223222</v>
      </c>
    </row>
    <row r="673" spans="1:16">
      <c r="A673" s="260" t="e">
        <f>SUMIFS('APP-1'!#REF!,'APP-1'!#REF!,ANALITICO!$F673)</f>
        <v>#REF!</v>
      </c>
      <c r="B673" s="282" t="str">
        <f t="shared" si="31"/>
        <v>1000</v>
      </c>
      <c r="C673" s="264" t="str">
        <f t="shared" si="32"/>
        <v>2</v>
      </c>
      <c r="D673" s="264" t="str">
        <f t="shared" si="33"/>
        <v>2</v>
      </c>
      <c r="E673" s="260" t="s">
        <v>526</v>
      </c>
      <c r="F673" s="260">
        <v>223222</v>
      </c>
      <c r="G673" s="260" t="s">
        <v>527</v>
      </c>
      <c r="H673" s="260">
        <v>14112201</v>
      </c>
      <c r="J673" s="261">
        <v>2938820</v>
      </c>
      <c r="K673" s="261">
        <v>2938820</v>
      </c>
      <c r="L673" s="261">
        <v>584790.32999999996</v>
      </c>
      <c r="M673" s="261">
        <v>584790.32999999996</v>
      </c>
      <c r="O673" s="260" t="s">
        <v>579</v>
      </c>
      <c r="P673" s="260">
        <v>223222</v>
      </c>
    </row>
    <row r="674" spans="1:16">
      <c r="A674" s="260" t="e">
        <f>SUMIFS('APP-1'!#REF!,'APP-1'!#REF!,ANALITICO!$F674)</f>
        <v>#REF!</v>
      </c>
      <c r="B674" s="282" t="str">
        <f t="shared" si="31"/>
        <v>1000</v>
      </c>
      <c r="C674" s="264" t="str">
        <f t="shared" si="32"/>
        <v>2</v>
      </c>
      <c r="D674" s="264" t="str">
        <f t="shared" si="33"/>
        <v>2</v>
      </c>
      <c r="E674" s="260" t="s">
        <v>526</v>
      </c>
      <c r="F674" s="260">
        <v>223222</v>
      </c>
      <c r="G674" s="260" t="s">
        <v>527</v>
      </c>
      <c r="H674" s="260">
        <v>14112203</v>
      </c>
      <c r="J674" s="261">
        <v>283726</v>
      </c>
      <c r="K674" s="261">
        <v>283726</v>
      </c>
      <c r="L674" s="261">
        <v>57342.09</v>
      </c>
      <c r="M674" s="261">
        <v>57342.09</v>
      </c>
      <c r="O674" s="260" t="s">
        <v>579</v>
      </c>
      <c r="P674" s="260">
        <v>223222</v>
      </c>
    </row>
    <row r="675" spans="1:16">
      <c r="A675" s="260" t="e">
        <f>SUMIFS('APP-1'!#REF!,'APP-1'!#REF!,ANALITICO!$F675)</f>
        <v>#REF!</v>
      </c>
      <c r="B675" s="282" t="str">
        <f t="shared" si="31"/>
        <v>1000</v>
      </c>
      <c r="C675" s="264" t="str">
        <f t="shared" si="32"/>
        <v>2</v>
      </c>
      <c r="D675" s="264" t="str">
        <f t="shared" si="33"/>
        <v>2</v>
      </c>
      <c r="E675" s="260" t="s">
        <v>526</v>
      </c>
      <c r="F675" s="260">
        <v>223222</v>
      </c>
      <c r="G675" s="260" t="s">
        <v>527</v>
      </c>
      <c r="H675" s="260">
        <v>14112208</v>
      </c>
      <c r="J675" s="261">
        <v>138034</v>
      </c>
      <c r="K675" s="261">
        <v>138034</v>
      </c>
      <c r="L675" s="261">
        <v>26866</v>
      </c>
      <c r="M675" s="261">
        <v>26866</v>
      </c>
      <c r="O675" s="260" t="s">
        <v>579</v>
      </c>
      <c r="P675" s="260">
        <v>223222</v>
      </c>
    </row>
    <row r="676" spans="1:16">
      <c r="A676" s="260" t="e">
        <f>SUMIFS('APP-1'!#REF!,'APP-1'!#REF!,ANALITICO!$F676)</f>
        <v>#REF!</v>
      </c>
      <c r="B676" s="282" t="str">
        <f t="shared" si="31"/>
        <v>1000</v>
      </c>
      <c r="C676" s="264" t="str">
        <f t="shared" si="32"/>
        <v>2</v>
      </c>
      <c r="D676" s="264" t="str">
        <f t="shared" si="33"/>
        <v>2</v>
      </c>
      <c r="E676" s="260" t="s">
        <v>526</v>
      </c>
      <c r="F676" s="260">
        <v>223222</v>
      </c>
      <c r="G676" s="260" t="s">
        <v>527</v>
      </c>
      <c r="H676" s="260">
        <v>14212201</v>
      </c>
      <c r="J676" s="261">
        <v>571691</v>
      </c>
      <c r="K676" s="261">
        <v>571691</v>
      </c>
      <c r="L676" s="261">
        <v>101391.32</v>
      </c>
      <c r="M676" s="261">
        <v>101391.32</v>
      </c>
      <c r="O676" s="260" t="s">
        <v>579</v>
      </c>
      <c r="P676" s="260">
        <v>223222</v>
      </c>
    </row>
    <row r="677" spans="1:16">
      <c r="A677" s="260" t="e">
        <f>SUMIFS('APP-1'!#REF!,'APP-1'!#REF!,ANALITICO!$F677)</f>
        <v>#REF!</v>
      </c>
      <c r="B677" s="282" t="str">
        <f t="shared" si="31"/>
        <v>1000</v>
      </c>
      <c r="C677" s="264" t="str">
        <f t="shared" si="32"/>
        <v>2</v>
      </c>
      <c r="D677" s="264" t="str">
        <f t="shared" si="33"/>
        <v>2</v>
      </c>
      <c r="E677" s="260" t="s">
        <v>526</v>
      </c>
      <c r="F677" s="260">
        <v>223222</v>
      </c>
      <c r="G677" s="260" t="s">
        <v>527</v>
      </c>
      <c r="H677" s="260">
        <v>14212203</v>
      </c>
      <c r="J677" s="261">
        <v>768514</v>
      </c>
      <c r="K677" s="261">
        <v>768514</v>
      </c>
      <c r="L677" s="261">
        <v>146711.99</v>
      </c>
      <c r="M677" s="261">
        <v>146711.99</v>
      </c>
      <c r="O677" s="260" t="s">
        <v>579</v>
      </c>
      <c r="P677" s="260">
        <v>223222</v>
      </c>
    </row>
    <row r="678" spans="1:16">
      <c r="A678" s="260" t="e">
        <f>SUMIFS('APP-1'!#REF!,'APP-1'!#REF!,ANALITICO!$F678)</f>
        <v>#REF!</v>
      </c>
      <c r="B678" s="282" t="str">
        <f t="shared" si="31"/>
        <v>1000</v>
      </c>
      <c r="C678" s="264" t="str">
        <f t="shared" si="32"/>
        <v>2</v>
      </c>
      <c r="D678" s="264" t="str">
        <f t="shared" si="33"/>
        <v>2</v>
      </c>
      <c r="E678" s="260" t="s">
        <v>526</v>
      </c>
      <c r="F678" s="260">
        <v>223222</v>
      </c>
      <c r="G678" s="260" t="s">
        <v>527</v>
      </c>
      <c r="H678" s="260">
        <v>14312200</v>
      </c>
      <c r="J678" s="261">
        <v>114147</v>
      </c>
      <c r="K678" s="261">
        <v>114147</v>
      </c>
      <c r="L678" s="261">
        <v>19449</v>
      </c>
      <c r="M678" s="261">
        <v>19449</v>
      </c>
      <c r="O678" s="260" t="s">
        <v>579</v>
      </c>
      <c r="P678" s="260">
        <v>223222</v>
      </c>
    </row>
    <row r="679" spans="1:16">
      <c r="A679" s="260" t="e">
        <f>SUMIFS('APP-1'!#REF!,'APP-1'!#REF!,ANALITICO!$F679)</f>
        <v>#REF!</v>
      </c>
      <c r="B679" s="282" t="str">
        <f t="shared" si="31"/>
        <v>1000</v>
      </c>
      <c r="C679" s="264" t="str">
        <f t="shared" si="32"/>
        <v>2</v>
      </c>
      <c r="D679" s="264" t="str">
        <f t="shared" si="33"/>
        <v>2</v>
      </c>
      <c r="E679" s="260" t="s">
        <v>526</v>
      </c>
      <c r="F679" s="260">
        <v>223222</v>
      </c>
      <c r="G679" s="260" t="s">
        <v>527</v>
      </c>
      <c r="H679" s="260">
        <v>14412200</v>
      </c>
      <c r="J679" s="261">
        <v>903061</v>
      </c>
      <c r="K679" s="261">
        <v>903061</v>
      </c>
      <c r="L679" s="261">
        <v>148413.29</v>
      </c>
      <c r="M679" s="261">
        <v>148413.29</v>
      </c>
      <c r="O679" s="260" t="s">
        <v>579</v>
      </c>
      <c r="P679" s="260">
        <v>223222</v>
      </c>
    </row>
    <row r="680" spans="1:16">
      <c r="A680" s="260" t="e">
        <f>SUMIFS('APP-1'!#REF!,'APP-1'!#REF!,ANALITICO!$F680)</f>
        <v>#REF!</v>
      </c>
      <c r="B680" s="282" t="str">
        <f t="shared" si="31"/>
        <v>1000</v>
      </c>
      <c r="C680" s="264" t="str">
        <f t="shared" si="32"/>
        <v>2</v>
      </c>
      <c r="D680" s="264" t="str">
        <f t="shared" si="33"/>
        <v>2</v>
      </c>
      <c r="E680" s="260" t="s">
        <v>526</v>
      </c>
      <c r="F680" s="260">
        <v>223222</v>
      </c>
      <c r="G680" s="260" t="s">
        <v>527</v>
      </c>
      <c r="H680" s="260">
        <v>14432200</v>
      </c>
      <c r="J680" s="261">
        <v>137905</v>
      </c>
      <c r="K680" s="261">
        <v>137905</v>
      </c>
      <c r="L680" s="261">
        <v>20997.54</v>
      </c>
      <c r="M680" s="261">
        <v>20997.54</v>
      </c>
      <c r="O680" s="260" t="s">
        <v>579</v>
      </c>
      <c r="P680" s="260">
        <v>223222</v>
      </c>
    </row>
    <row r="681" spans="1:16">
      <c r="A681" s="260" t="e">
        <f>SUMIFS('APP-1'!#REF!,'APP-1'!#REF!,ANALITICO!$F681)</f>
        <v>#REF!</v>
      </c>
      <c r="B681" s="282" t="str">
        <f t="shared" si="31"/>
        <v>1000</v>
      </c>
      <c r="C681" s="264" t="str">
        <f t="shared" si="32"/>
        <v>2</v>
      </c>
      <c r="D681" s="264" t="str">
        <f t="shared" si="33"/>
        <v>2</v>
      </c>
      <c r="E681" s="260" t="s">
        <v>526</v>
      </c>
      <c r="F681" s="260">
        <v>223222</v>
      </c>
      <c r="G681" s="260" t="s">
        <v>527</v>
      </c>
      <c r="H681" s="260">
        <v>15112200</v>
      </c>
      <c r="J681" s="261">
        <v>752160</v>
      </c>
      <c r="K681" s="261">
        <v>752160</v>
      </c>
      <c r="L681" s="261">
        <v>146014.44</v>
      </c>
      <c r="M681" s="261">
        <v>146014.44</v>
      </c>
      <c r="O681" s="260" t="s">
        <v>579</v>
      </c>
      <c r="P681" s="260">
        <v>223222</v>
      </c>
    </row>
    <row r="682" spans="1:16">
      <c r="A682" s="260" t="e">
        <f>SUMIFS('APP-1'!#REF!,'APP-1'!#REF!,ANALITICO!$F682)</f>
        <v>#REF!</v>
      </c>
      <c r="B682" s="282" t="str">
        <f t="shared" si="31"/>
        <v>1000</v>
      </c>
      <c r="C682" s="264" t="str">
        <f t="shared" si="32"/>
        <v>2</v>
      </c>
      <c r="D682" s="264" t="str">
        <f t="shared" si="33"/>
        <v>1</v>
      </c>
      <c r="E682" s="260" t="s">
        <v>526</v>
      </c>
      <c r="F682" s="260">
        <v>223222</v>
      </c>
      <c r="G682" s="260" t="s">
        <v>527</v>
      </c>
      <c r="H682" s="260">
        <v>15412100</v>
      </c>
      <c r="J682" s="261">
        <v>214530</v>
      </c>
      <c r="K682" s="261">
        <v>214530</v>
      </c>
      <c r="L682" s="261">
        <v>0</v>
      </c>
      <c r="M682" s="261">
        <v>0</v>
      </c>
      <c r="O682" s="260" t="s">
        <v>579</v>
      </c>
      <c r="P682" s="260">
        <v>223222</v>
      </c>
    </row>
    <row r="683" spans="1:16">
      <c r="A683" s="260" t="e">
        <f>SUMIFS('APP-1'!#REF!,'APP-1'!#REF!,ANALITICO!$F683)</f>
        <v>#REF!</v>
      </c>
      <c r="B683" s="282" t="str">
        <f t="shared" si="31"/>
        <v>1000</v>
      </c>
      <c r="C683" s="264" t="str">
        <f t="shared" si="32"/>
        <v>2</v>
      </c>
      <c r="D683" s="264" t="str">
        <f t="shared" si="33"/>
        <v>2</v>
      </c>
      <c r="E683" s="260" t="s">
        <v>526</v>
      </c>
      <c r="F683" s="260">
        <v>223222</v>
      </c>
      <c r="G683" s="260" t="s">
        <v>527</v>
      </c>
      <c r="H683" s="260">
        <v>15412208</v>
      </c>
      <c r="J683" s="261">
        <v>540750</v>
      </c>
      <c r="K683" s="261">
        <v>540750</v>
      </c>
      <c r="L683" s="261">
        <v>0</v>
      </c>
      <c r="M683" s="261">
        <v>0</v>
      </c>
      <c r="O683" s="260" t="s">
        <v>579</v>
      </c>
      <c r="P683" s="260">
        <v>223222</v>
      </c>
    </row>
    <row r="684" spans="1:16">
      <c r="A684" s="260" t="e">
        <f>SUMIFS('APP-1'!#REF!,'APP-1'!#REF!,ANALITICO!$F684)</f>
        <v>#REF!</v>
      </c>
      <c r="B684" s="282" t="str">
        <f t="shared" si="31"/>
        <v>1000</v>
      </c>
      <c r="C684" s="264" t="str">
        <f t="shared" si="32"/>
        <v>2</v>
      </c>
      <c r="D684" s="264" t="str">
        <f t="shared" si="33"/>
        <v>2</v>
      </c>
      <c r="E684" s="260" t="s">
        <v>526</v>
      </c>
      <c r="F684" s="260">
        <v>223222</v>
      </c>
      <c r="G684" s="260" t="s">
        <v>527</v>
      </c>
      <c r="H684" s="260">
        <v>15412218</v>
      </c>
      <c r="J684" s="261">
        <v>3081500</v>
      </c>
      <c r="K684" s="261">
        <v>3081500</v>
      </c>
      <c r="L684" s="261">
        <v>0</v>
      </c>
      <c r="M684" s="261">
        <v>0</v>
      </c>
      <c r="O684" s="260" t="s">
        <v>579</v>
      </c>
      <c r="P684" s="260">
        <v>223222</v>
      </c>
    </row>
    <row r="685" spans="1:16">
      <c r="A685" s="260" t="e">
        <f>SUMIFS('APP-1'!#REF!,'APP-1'!#REF!,ANALITICO!$F685)</f>
        <v>#REF!</v>
      </c>
      <c r="B685" s="282" t="str">
        <f t="shared" si="31"/>
        <v>1000</v>
      </c>
      <c r="C685" s="264" t="str">
        <f t="shared" si="32"/>
        <v>2</v>
      </c>
      <c r="D685" s="264" t="str">
        <f t="shared" si="33"/>
        <v>1</v>
      </c>
      <c r="E685" s="260" t="s">
        <v>526</v>
      </c>
      <c r="F685" s="260">
        <v>223222</v>
      </c>
      <c r="G685" s="260" t="s">
        <v>527</v>
      </c>
      <c r="H685" s="260">
        <v>15422100</v>
      </c>
      <c r="J685" s="261">
        <v>24798</v>
      </c>
      <c r="K685" s="261">
        <v>24798</v>
      </c>
      <c r="L685" s="261">
        <v>9117</v>
      </c>
      <c r="M685" s="261">
        <v>9117</v>
      </c>
      <c r="O685" s="260" t="s">
        <v>579</v>
      </c>
      <c r="P685" s="260">
        <v>223222</v>
      </c>
    </row>
    <row r="686" spans="1:16">
      <c r="A686" s="260" t="e">
        <f>SUMIFS('APP-1'!#REF!,'APP-1'!#REF!,ANALITICO!$F686)</f>
        <v>#REF!</v>
      </c>
      <c r="B686" s="282" t="str">
        <f t="shared" si="31"/>
        <v>1000</v>
      </c>
      <c r="C686" s="264" t="str">
        <f t="shared" si="32"/>
        <v>2</v>
      </c>
      <c r="D686" s="264" t="str">
        <f t="shared" si="33"/>
        <v>1</v>
      </c>
      <c r="E686" s="260" t="s">
        <v>526</v>
      </c>
      <c r="F686" s="260">
        <v>223222</v>
      </c>
      <c r="G686" s="260" t="s">
        <v>527</v>
      </c>
      <c r="H686" s="260">
        <v>15442100</v>
      </c>
      <c r="J686" s="261">
        <v>1071420</v>
      </c>
      <c r="K686" s="261">
        <v>1071420</v>
      </c>
      <c r="L686" s="261">
        <v>299544</v>
      </c>
      <c r="M686" s="261">
        <v>299544</v>
      </c>
      <c r="O686" s="260" t="s">
        <v>579</v>
      </c>
      <c r="P686" s="260">
        <v>223222</v>
      </c>
    </row>
    <row r="687" spans="1:16">
      <c r="A687" s="260" t="e">
        <f>SUMIFS('APP-1'!#REF!,'APP-1'!#REF!,ANALITICO!$F687)</f>
        <v>#REF!</v>
      </c>
      <c r="B687" s="282" t="str">
        <f t="shared" si="31"/>
        <v>1000</v>
      </c>
      <c r="C687" s="264" t="str">
        <f t="shared" si="32"/>
        <v>2</v>
      </c>
      <c r="D687" s="264" t="str">
        <f t="shared" si="33"/>
        <v>1</v>
      </c>
      <c r="E687" s="260" t="s">
        <v>526</v>
      </c>
      <c r="F687" s="260">
        <v>223222</v>
      </c>
      <c r="G687" s="260" t="s">
        <v>527</v>
      </c>
      <c r="H687" s="260">
        <v>15452100</v>
      </c>
      <c r="J687" s="261">
        <v>13886</v>
      </c>
      <c r="K687" s="261">
        <v>13886</v>
      </c>
      <c r="L687" s="261">
        <v>2490.36</v>
      </c>
      <c r="M687" s="261">
        <v>2490.36</v>
      </c>
      <c r="O687" s="260" t="s">
        <v>579</v>
      </c>
      <c r="P687" s="260">
        <v>223222</v>
      </c>
    </row>
    <row r="688" spans="1:16">
      <c r="A688" s="260" t="e">
        <f>SUMIFS('APP-1'!#REF!,'APP-1'!#REF!,ANALITICO!$F688)</f>
        <v>#REF!</v>
      </c>
      <c r="B688" s="282" t="str">
        <f t="shared" si="31"/>
        <v>1000</v>
      </c>
      <c r="C688" s="264" t="str">
        <f t="shared" si="32"/>
        <v>2</v>
      </c>
      <c r="D688" s="264" t="str">
        <f t="shared" si="33"/>
        <v>1</v>
      </c>
      <c r="E688" s="260" t="s">
        <v>526</v>
      </c>
      <c r="F688" s="260">
        <v>223222</v>
      </c>
      <c r="G688" s="260" t="s">
        <v>527</v>
      </c>
      <c r="H688" s="260">
        <v>15452109</v>
      </c>
      <c r="J688" s="261">
        <v>1682431</v>
      </c>
      <c r="K688" s="261">
        <v>1682431</v>
      </c>
      <c r="L688" s="261">
        <v>420609</v>
      </c>
      <c r="M688" s="261">
        <v>420609</v>
      </c>
      <c r="O688" s="260" t="s">
        <v>579</v>
      </c>
      <c r="P688" s="260">
        <v>223222</v>
      </c>
    </row>
    <row r="689" spans="1:16">
      <c r="A689" s="260" t="e">
        <f>SUMIFS('APP-1'!#REF!,'APP-1'!#REF!,ANALITICO!$F689)</f>
        <v>#REF!</v>
      </c>
      <c r="B689" s="282" t="str">
        <f t="shared" si="31"/>
        <v>1000</v>
      </c>
      <c r="C689" s="264" t="str">
        <f t="shared" si="32"/>
        <v>2</v>
      </c>
      <c r="D689" s="264" t="str">
        <f t="shared" si="33"/>
        <v>1</v>
      </c>
      <c r="E689" s="260" t="s">
        <v>526</v>
      </c>
      <c r="F689" s="260">
        <v>223222</v>
      </c>
      <c r="G689" s="260" t="s">
        <v>527</v>
      </c>
      <c r="H689" s="260">
        <v>15452110</v>
      </c>
      <c r="J689" s="261">
        <v>334779</v>
      </c>
      <c r="K689" s="261">
        <v>334779</v>
      </c>
      <c r="L689" s="261">
        <v>83623.679999999993</v>
      </c>
      <c r="M689" s="261">
        <v>83623.679999999993</v>
      </c>
      <c r="O689" s="260" t="s">
        <v>579</v>
      </c>
      <c r="P689" s="260">
        <v>223222</v>
      </c>
    </row>
    <row r="690" spans="1:16">
      <c r="A690" s="260" t="e">
        <f>SUMIFS('APP-1'!#REF!,'APP-1'!#REF!,ANALITICO!$F690)</f>
        <v>#REF!</v>
      </c>
      <c r="B690" s="282" t="str">
        <f t="shared" si="31"/>
        <v>1000</v>
      </c>
      <c r="C690" s="264" t="str">
        <f t="shared" si="32"/>
        <v>2</v>
      </c>
      <c r="D690" s="264" t="str">
        <f t="shared" si="33"/>
        <v>1</v>
      </c>
      <c r="E690" s="260" t="s">
        <v>526</v>
      </c>
      <c r="F690" s="260">
        <v>223222</v>
      </c>
      <c r="G690" s="260" t="s">
        <v>527</v>
      </c>
      <c r="H690" s="260">
        <v>15462100</v>
      </c>
      <c r="J690" s="261">
        <v>341879</v>
      </c>
      <c r="K690" s="261">
        <v>341879</v>
      </c>
      <c r="L690" s="261">
        <v>39736.480000000003</v>
      </c>
      <c r="M690" s="261">
        <v>39736.480000000003</v>
      </c>
      <c r="O690" s="260" t="s">
        <v>579</v>
      </c>
      <c r="P690" s="260">
        <v>223222</v>
      </c>
    </row>
    <row r="691" spans="1:16">
      <c r="A691" s="260" t="e">
        <f>SUMIFS('APP-1'!#REF!,'APP-1'!#REF!,ANALITICO!$F691)</f>
        <v>#REF!</v>
      </c>
      <c r="B691" s="282" t="str">
        <f t="shared" si="31"/>
        <v>1000</v>
      </c>
      <c r="C691" s="264" t="str">
        <f t="shared" si="32"/>
        <v>2</v>
      </c>
      <c r="D691" s="264" t="str">
        <f t="shared" si="33"/>
        <v>1</v>
      </c>
      <c r="E691" s="260" t="s">
        <v>526</v>
      </c>
      <c r="F691" s="260">
        <v>223222</v>
      </c>
      <c r="G691" s="260" t="s">
        <v>527</v>
      </c>
      <c r="H691" s="260">
        <v>15462151</v>
      </c>
      <c r="J691" s="261">
        <v>2377386</v>
      </c>
      <c r="K691" s="261">
        <v>2377386</v>
      </c>
      <c r="L691" s="261">
        <v>409096</v>
      </c>
      <c r="M691" s="261">
        <v>409096</v>
      </c>
      <c r="O691" s="260" t="s">
        <v>579</v>
      </c>
      <c r="P691" s="260">
        <v>223222</v>
      </c>
    </row>
    <row r="692" spans="1:16">
      <c r="A692" s="260" t="e">
        <f>SUMIFS('APP-1'!#REF!,'APP-1'!#REF!,ANALITICO!$F692)</f>
        <v>#REF!</v>
      </c>
      <c r="B692" s="282" t="str">
        <f t="shared" si="31"/>
        <v>1000</v>
      </c>
      <c r="C692" s="264" t="str">
        <f t="shared" si="32"/>
        <v>2</v>
      </c>
      <c r="D692" s="264" t="str">
        <f t="shared" si="33"/>
        <v>1</v>
      </c>
      <c r="E692" s="260" t="s">
        <v>526</v>
      </c>
      <c r="F692" s="260">
        <v>223222</v>
      </c>
      <c r="G692" s="260" t="s">
        <v>527</v>
      </c>
      <c r="H692" s="260">
        <v>15472100</v>
      </c>
      <c r="J692" s="261">
        <v>132192</v>
      </c>
      <c r="K692" s="261">
        <v>132192</v>
      </c>
      <c r="L692" s="261">
        <v>0</v>
      </c>
      <c r="M692" s="261">
        <v>0</v>
      </c>
      <c r="O692" s="260" t="s">
        <v>579</v>
      </c>
      <c r="P692" s="260">
        <v>223222</v>
      </c>
    </row>
    <row r="693" spans="1:16">
      <c r="A693" s="260" t="e">
        <f>SUMIFS('APP-1'!#REF!,'APP-1'!#REF!,ANALITICO!$F693)</f>
        <v>#REF!</v>
      </c>
      <c r="B693" s="282" t="str">
        <f t="shared" si="31"/>
        <v>1000</v>
      </c>
      <c r="C693" s="264" t="str">
        <f t="shared" si="32"/>
        <v>2</v>
      </c>
      <c r="D693" s="264" t="str">
        <f t="shared" si="33"/>
        <v>1</v>
      </c>
      <c r="E693" s="260" t="s">
        <v>526</v>
      </c>
      <c r="F693" s="260">
        <v>223222</v>
      </c>
      <c r="G693" s="260" t="s">
        <v>527</v>
      </c>
      <c r="H693" s="260">
        <v>15482100</v>
      </c>
      <c r="J693" s="261">
        <v>1224981</v>
      </c>
      <c r="K693" s="261">
        <v>1224981</v>
      </c>
      <c r="L693" s="261">
        <v>412548</v>
      </c>
      <c r="M693" s="261">
        <v>412548</v>
      </c>
      <c r="O693" s="260" t="s">
        <v>579</v>
      </c>
      <c r="P693" s="260">
        <v>223222</v>
      </c>
    </row>
    <row r="694" spans="1:16">
      <c r="A694" s="260" t="e">
        <f>SUMIFS('APP-1'!#REF!,'APP-1'!#REF!,ANALITICO!$F694)</f>
        <v>#REF!</v>
      </c>
      <c r="B694" s="282" t="str">
        <f t="shared" si="31"/>
        <v>1000</v>
      </c>
      <c r="C694" s="264" t="str">
        <f t="shared" si="32"/>
        <v>2</v>
      </c>
      <c r="D694" s="264" t="str">
        <f t="shared" si="33"/>
        <v>1</v>
      </c>
      <c r="E694" s="260" t="s">
        <v>526</v>
      </c>
      <c r="F694" s="260">
        <v>223222</v>
      </c>
      <c r="G694" s="260" t="s">
        <v>527</v>
      </c>
      <c r="H694" s="260">
        <v>15512100</v>
      </c>
      <c r="J694" s="261">
        <v>26371</v>
      </c>
      <c r="K694" s="261">
        <v>26371</v>
      </c>
      <c r="L694" s="261">
        <v>3786</v>
      </c>
      <c r="M694" s="261">
        <v>3786</v>
      </c>
      <c r="O694" s="260" t="s">
        <v>579</v>
      </c>
      <c r="P694" s="260">
        <v>223222</v>
      </c>
    </row>
    <row r="695" spans="1:16">
      <c r="A695" s="260" t="e">
        <f>SUMIFS('APP-1'!#REF!,'APP-1'!#REF!,ANALITICO!$F695)</f>
        <v>#REF!</v>
      </c>
      <c r="B695" s="282" t="str">
        <f t="shared" si="31"/>
        <v>1000</v>
      </c>
      <c r="C695" s="264" t="str">
        <f t="shared" si="32"/>
        <v>2</v>
      </c>
      <c r="D695" s="264" t="str">
        <f t="shared" si="33"/>
        <v>1</v>
      </c>
      <c r="E695" s="260" t="s">
        <v>526</v>
      </c>
      <c r="F695" s="260">
        <v>223222</v>
      </c>
      <c r="G695" s="260" t="s">
        <v>527</v>
      </c>
      <c r="H695" s="260">
        <v>15912100</v>
      </c>
      <c r="J695" s="261">
        <v>3630941</v>
      </c>
      <c r="K695" s="261">
        <v>3630941</v>
      </c>
      <c r="L695" s="261">
        <v>948186</v>
      </c>
      <c r="M695" s="261">
        <v>948186</v>
      </c>
      <c r="O695" s="260" t="s">
        <v>579</v>
      </c>
      <c r="P695" s="260">
        <v>223222</v>
      </c>
    </row>
    <row r="696" spans="1:16">
      <c r="A696" s="260" t="e">
        <f>SUMIFS('APP-1'!#REF!,'APP-1'!#REF!,ANALITICO!$F696)</f>
        <v>#REF!</v>
      </c>
      <c r="B696" s="282" t="str">
        <f t="shared" si="31"/>
        <v>1000</v>
      </c>
      <c r="C696" s="264" t="str">
        <f t="shared" si="32"/>
        <v>2</v>
      </c>
      <c r="D696" s="264" t="str">
        <f t="shared" si="33"/>
        <v>1</v>
      </c>
      <c r="E696" s="260" t="s">
        <v>526</v>
      </c>
      <c r="F696" s="260">
        <v>223222</v>
      </c>
      <c r="G696" s="260" t="s">
        <v>527</v>
      </c>
      <c r="H696" s="260">
        <v>17142100</v>
      </c>
      <c r="J696" s="261">
        <v>712638</v>
      </c>
      <c r="K696" s="261">
        <v>712638</v>
      </c>
      <c r="L696" s="261">
        <v>311187</v>
      </c>
      <c r="M696" s="261">
        <v>311187</v>
      </c>
      <c r="O696" s="260" t="s">
        <v>579</v>
      </c>
      <c r="P696" s="260">
        <v>223222</v>
      </c>
    </row>
    <row r="697" spans="1:16">
      <c r="A697" s="260" t="e">
        <f>SUMIFS('APP-1'!#REF!,'APP-1'!#REF!,ANALITICO!$F697)</f>
        <v>#REF!</v>
      </c>
      <c r="B697" s="260" t="str">
        <f t="shared" si="31"/>
        <v>3000</v>
      </c>
      <c r="C697" s="264" t="str">
        <f t="shared" si="32"/>
        <v>1</v>
      </c>
      <c r="D697" s="264" t="str">
        <f t="shared" si="33"/>
        <v>1</v>
      </c>
      <c r="E697" s="260" t="s">
        <v>526</v>
      </c>
      <c r="F697" s="260">
        <v>223222</v>
      </c>
      <c r="G697" s="260" t="s">
        <v>527</v>
      </c>
      <c r="H697" s="260">
        <v>31211100</v>
      </c>
      <c r="J697" s="261">
        <v>60000</v>
      </c>
      <c r="K697" s="261">
        <v>60000</v>
      </c>
      <c r="L697" s="261">
        <v>9780.42</v>
      </c>
      <c r="M697" s="261">
        <v>9780.42</v>
      </c>
      <c r="O697" s="260" t="s">
        <v>579</v>
      </c>
      <c r="P697" s="260">
        <v>223222</v>
      </c>
    </row>
    <row r="698" spans="1:16">
      <c r="A698" s="260" t="e">
        <f>SUMIFS('APP-1'!#REF!,'APP-1'!#REF!,ANALITICO!$F698)</f>
        <v>#REF!</v>
      </c>
      <c r="B698" s="282" t="str">
        <f t="shared" si="31"/>
        <v>3000</v>
      </c>
      <c r="C698" s="264" t="str">
        <f t="shared" si="32"/>
        <v>2</v>
      </c>
      <c r="D698" s="264" t="str">
        <f t="shared" si="33"/>
        <v>2</v>
      </c>
      <c r="E698" s="260" t="s">
        <v>526</v>
      </c>
      <c r="F698" s="260">
        <v>223222</v>
      </c>
      <c r="G698" s="260" t="s">
        <v>527</v>
      </c>
      <c r="H698" s="260">
        <v>39812200</v>
      </c>
      <c r="J698" s="261">
        <v>952295</v>
      </c>
      <c r="K698" s="261">
        <v>952295</v>
      </c>
      <c r="L698" s="261">
        <v>135670</v>
      </c>
      <c r="M698" s="261">
        <v>135670</v>
      </c>
      <c r="O698" s="260" t="s">
        <v>579</v>
      </c>
      <c r="P698" s="260">
        <v>223222</v>
      </c>
    </row>
    <row r="699" spans="1:16">
      <c r="A699" s="260" t="e">
        <f>SUMIFS('APP-1'!#REF!,'APP-1'!#REF!,ANALITICO!$F699)</f>
        <v>#REF!</v>
      </c>
      <c r="B699" s="282" t="str">
        <f t="shared" si="31"/>
        <v>3000</v>
      </c>
      <c r="C699" s="264" t="str">
        <f t="shared" si="32"/>
        <v>2</v>
      </c>
      <c r="D699" s="264" t="str">
        <f t="shared" si="33"/>
        <v>2</v>
      </c>
      <c r="E699" s="260" t="s">
        <v>526</v>
      </c>
      <c r="F699" s="260">
        <v>223222</v>
      </c>
      <c r="G699" s="260" t="s">
        <v>527</v>
      </c>
      <c r="H699" s="260">
        <v>39812208</v>
      </c>
      <c r="J699" s="261">
        <v>58438</v>
      </c>
      <c r="K699" s="261">
        <v>58438</v>
      </c>
      <c r="L699" s="261">
        <v>3727</v>
      </c>
      <c r="M699" s="261">
        <v>3727</v>
      </c>
      <c r="O699" s="260" t="s">
        <v>579</v>
      </c>
      <c r="P699" s="260">
        <v>223222</v>
      </c>
    </row>
    <row r="700" spans="1:16">
      <c r="A700" s="260" t="e">
        <f>SUMIFS('APP-1'!#REF!,'APP-1'!#REF!,ANALITICO!$F700)</f>
        <v>#REF!</v>
      </c>
      <c r="B700" s="282" t="str">
        <f t="shared" si="31"/>
        <v>3000</v>
      </c>
      <c r="C700" s="264" t="str">
        <f t="shared" si="32"/>
        <v>2</v>
      </c>
      <c r="D700" s="264" t="str">
        <f t="shared" si="33"/>
        <v>1</v>
      </c>
      <c r="E700" s="260" t="s">
        <v>526</v>
      </c>
      <c r="F700" s="260">
        <v>223222</v>
      </c>
      <c r="G700" s="260" t="s">
        <v>527</v>
      </c>
      <c r="H700" s="260">
        <v>39822100</v>
      </c>
      <c r="J700" s="261">
        <v>275300</v>
      </c>
      <c r="K700" s="261">
        <v>275300</v>
      </c>
      <c r="L700" s="261">
        <v>17987.330000000002</v>
      </c>
      <c r="M700" s="261">
        <v>17987.330000000002</v>
      </c>
      <c r="O700" s="260" t="s">
        <v>579</v>
      </c>
      <c r="P700" s="260">
        <v>223222</v>
      </c>
    </row>
    <row r="701" spans="1:16">
      <c r="A701" s="260" t="e">
        <f>SUMIFS('APP-1'!#REF!,'APP-1'!#REF!,ANALITICO!$F701)</f>
        <v>#REF!</v>
      </c>
      <c r="B701" s="282" t="str">
        <f t="shared" si="31"/>
        <v>3000</v>
      </c>
      <c r="C701" s="264" t="str">
        <f t="shared" si="32"/>
        <v>2</v>
      </c>
      <c r="D701" s="264" t="str">
        <f t="shared" si="33"/>
        <v>1</v>
      </c>
      <c r="E701" s="260" t="s">
        <v>526</v>
      </c>
      <c r="F701" s="260">
        <v>223222</v>
      </c>
      <c r="G701" s="260" t="s">
        <v>527</v>
      </c>
      <c r="H701" s="260">
        <v>39822108</v>
      </c>
      <c r="J701" s="261">
        <v>37038</v>
      </c>
      <c r="K701" s="261">
        <v>37038</v>
      </c>
      <c r="L701" s="261">
        <v>0</v>
      </c>
      <c r="M701" s="261">
        <v>0</v>
      </c>
      <c r="O701" s="260" t="s">
        <v>579</v>
      </c>
      <c r="P701" s="260">
        <v>223222</v>
      </c>
    </row>
    <row r="702" spans="1:16">
      <c r="A702" s="260" t="e">
        <f>SUMIFS('APP-1'!#REF!,'APP-1'!#REF!,ANALITICO!$F702)</f>
        <v>#REF!</v>
      </c>
      <c r="B702" s="260" t="str">
        <f t="shared" si="31"/>
        <v>6000</v>
      </c>
      <c r="C702" s="264" t="str">
        <f t="shared" si="32"/>
        <v>2</v>
      </c>
      <c r="D702" s="264" t="str">
        <f t="shared" si="33"/>
        <v>1</v>
      </c>
      <c r="E702" s="260" t="s">
        <v>526</v>
      </c>
      <c r="F702" s="260">
        <v>223222</v>
      </c>
      <c r="G702" s="260" t="s">
        <v>543</v>
      </c>
      <c r="H702" s="260">
        <v>61412100</v>
      </c>
      <c r="I702" s="260" t="s">
        <v>564</v>
      </c>
      <c r="J702" s="261">
        <v>19012602</v>
      </c>
      <c r="K702" s="261">
        <v>19012602</v>
      </c>
      <c r="L702" s="261">
        <v>0</v>
      </c>
      <c r="M702" s="261">
        <v>0</v>
      </c>
      <c r="O702" s="260" t="s">
        <v>579</v>
      </c>
      <c r="P702" s="260">
        <v>223222</v>
      </c>
    </row>
    <row r="703" spans="1:16">
      <c r="A703" s="260" t="e">
        <f>SUMIFS('APP-1'!#REF!,'APP-1'!#REF!,ANALITICO!$F703)</f>
        <v>#REF!</v>
      </c>
      <c r="B703" s="260" t="str">
        <f t="shared" si="31"/>
        <v>2000</v>
      </c>
      <c r="C703" s="264" t="str">
        <f t="shared" si="32"/>
        <v>2</v>
      </c>
      <c r="D703" s="264" t="str">
        <f t="shared" si="33"/>
        <v>1</v>
      </c>
      <c r="E703" s="260" t="s">
        <v>526</v>
      </c>
      <c r="F703" s="260">
        <v>224223</v>
      </c>
      <c r="G703" s="260" t="s">
        <v>539</v>
      </c>
      <c r="H703" s="260">
        <v>24192170</v>
      </c>
      <c r="J703" s="261">
        <v>32880</v>
      </c>
      <c r="K703" s="261">
        <v>32880</v>
      </c>
      <c r="L703" s="261">
        <v>32880</v>
      </c>
      <c r="M703" s="261">
        <v>0</v>
      </c>
      <c r="O703" s="260" t="s">
        <v>579</v>
      </c>
      <c r="P703" s="260">
        <v>224223</v>
      </c>
    </row>
    <row r="704" spans="1:16">
      <c r="A704" s="260" t="e">
        <f>SUMIFS('APP-1'!#REF!,'APP-1'!#REF!,ANALITICO!$F704)</f>
        <v>#REF!</v>
      </c>
      <c r="B704" s="260" t="str">
        <f t="shared" si="31"/>
        <v>2000</v>
      </c>
      <c r="C704" s="264" t="str">
        <f t="shared" si="32"/>
        <v>2</v>
      </c>
      <c r="D704" s="264" t="str">
        <f t="shared" si="33"/>
        <v>1</v>
      </c>
      <c r="E704" s="260" t="s">
        <v>526</v>
      </c>
      <c r="F704" s="260">
        <v>224223</v>
      </c>
      <c r="G704" s="260" t="s">
        <v>539</v>
      </c>
      <c r="H704" s="260">
        <v>24212170</v>
      </c>
      <c r="J704" s="261">
        <v>1327800</v>
      </c>
      <c r="K704" s="261">
        <v>1327800</v>
      </c>
      <c r="L704" s="261">
        <v>1327800</v>
      </c>
      <c r="M704" s="261">
        <v>0</v>
      </c>
      <c r="O704" s="260" t="s">
        <v>579</v>
      </c>
      <c r="P704" s="260">
        <v>224223</v>
      </c>
    </row>
    <row r="705" spans="1:16">
      <c r="A705" s="260" t="e">
        <f>SUMIFS('APP-1'!#REF!,'APP-1'!#REF!,ANALITICO!$F705)</f>
        <v>#REF!</v>
      </c>
      <c r="B705" s="260" t="str">
        <f t="shared" si="31"/>
        <v>2000</v>
      </c>
      <c r="C705" s="264" t="str">
        <f t="shared" si="32"/>
        <v>2</v>
      </c>
      <c r="D705" s="264" t="str">
        <f t="shared" si="33"/>
        <v>1</v>
      </c>
      <c r="E705" s="260" t="s">
        <v>526</v>
      </c>
      <c r="F705" s="260">
        <v>224223</v>
      </c>
      <c r="G705" s="260" t="s">
        <v>539</v>
      </c>
      <c r="H705" s="260">
        <v>24612170</v>
      </c>
      <c r="J705" s="261">
        <v>1839364</v>
      </c>
      <c r="K705" s="261">
        <v>1839364</v>
      </c>
      <c r="L705" s="261">
        <v>1839364</v>
      </c>
      <c r="M705" s="261">
        <v>0</v>
      </c>
      <c r="O705" s="260" t="s">
        <v>579</v>
      </c>
      <c r="P705" s="260">
        <v>224223</v>
      </c>
    </row>
    <row r="706" spans="1:16">
      <c r="A706" s="260" t="e">
        <f>SUMIFS('APP-1'!#REF!,'APP-1'!#REF!,ANALITICO!$F706)</f>
        <v>#REF!</v>
      </c>
      <c r="B706" s="260" t="str">
        <f t="shared" si="31"/>
        <v>2000</v>
      </c>
      <c r="C706" s="264" t="str">
        <f t="shared" si="32"/>
        <v>2</v>
      </c>
      <c r="D706" s="264" t="str">
        <f t="shared" si="33"/>
        <v>1</v>
      </c>
      <c r="E706" s="260" t="s">
        <v>526</v>
      </c>
      <c r="F706" s="260">
        <v>224223</v>
      </c>
      <c r="G706" s="260" t="s">
        <v>539</v>
      </c>
      <c r="H706" s="260">
        <v>24712170</v>
      </c>
      <c r="J706" s="261">
        <v>695000</v>
      </c>
      <c r="K706" s="261">
        <v>695000</v>
      </c>
      <c r="L706" s="261">
        <v>695000</v>
      </c>
      <c r="M706" s="261">
        <v>0</v>
      </c>
      <c r="O706" s="260" t="s">
        <v>579</v>
      </c>
      <c r="P706" s="260">
        <v>224223</v>
      </c>
    </row>
    <row r="707" spans="1:16">
      <c r="A707" s="260" t="e">
        <f>SUMIFS('APP-1'!#REF!,'APP-1'!#REF!,ANALITICO!$F707)</f>
        <v>#REF!</v>
      </c>
      <c r="B707" s="260" t="str">
        <f t="shared" si="31"/>
        <v>2000</v>
      </c>
      <c r="C707" s="264" t="str">
        <f t="shared" si="32"/>
        <v>1</v>
      </c>
      <c r="D707" s="264" t="str">
        <f t="shared" si="33"/>
        <v>1</v>
      </c>
      <c r="E707" s="260" t="s">
        <v>526</v>
      </c>
      <c r="F707" s="260">
        <v>224223</v>
      </c>
      <c r="G707" s="260" t="s">
        <v>539</v>
      </c>
      <c r="H707" s="260">
        <v>25611170</v>
      </c>
      <c r="J707" s="261">
        <v>79150</v>
      </c>
      <c r="K707" s="261">
        <v>79150</v>
      </c>
      <c r="L707" s="261">
        <v>79150</v>
      </c>
      <c r="M707" s="261">
        <v>0</v>
      </c>
      <c r="O707" s="260" t="s">
        <v>579</v>
      </c>
      <c r="P707" s="260">
        <v>224223</v>
      </c>
    </row>
    <row r="708" spans="1:16">
      <c r="A708" s="260" t="e">
        <f>SUMIFS('APP-1'!#REF!,'APP-1'!#REF!,ANALITICO!$F708)</f>
        <v>#REF!</v>
      </c>
      <c r="B708" s="260" t="str">
        <f t="shared" ref="B708:B771" si="34">MID(H708,1,1)&amp;"000"</f>
        <v>2000</v>
      </c>
      <c r="C708" s="264" t="str">
        <f t="shared" ref="C708:C771" si="35">MID(H708,5,1)</f>
        <v>2</v>
      </c>
      <c r="D708" s="264" t="str">
        <f t="shared" ref="D708:D771" si="36">MID(H708,6,1)</f>
        <v>1</v>
      </c>
      <c r="E708" s="260" t="s">
        <v>526</v>
      </c>
      <c r="F708" s="260">
        <v>224223</v>
      </c>
      <c r="G708" s="260" t="s">
        <v>539</v>
      </c>
      <c r="H708" s="260">
        <v>29112170</v>
      </c>
      <c r="J708" s="261">
        <v>300000</v>
      </c>
      <c r="K708" s="261">
        <v>300000</v>
      </c>
      <c r="L708" s="261">
        <v>300000</v>
      </c>
      <c r="M708" s="261">
        <v>0</v>
      </c>
      <c r="O708" s="260" t="s">
        <v>579</v>
      </c>
      <c r="P708" s="260">
        <v>224223</v>
      </c>
    </row>
    <row r="709" spans="1:16">
      <c r="A709" s="260" t="e">
        <f>SUMIFS('APP-1'!#REF!,'APP-1'!#REF!,ANALITICO!$F709)</f>
        <v>#REF!</v>
      </c>
      <c r="B709" s="260" t="str">
        <f t="shared" si="34"/>
        <v>5000</v>
      </c>
      <c r="C709" s="264" t="str">
        <f t="shared" si="35"/>
        <v>2</v>
      </c>
      <c r="D709" s="264" t="str">
        <f t="shared" si="36"/>
        <v>1</v>
      </c>
      <c r="E709" s="260" t="s">
        <v>526</v>
      </c>
      <c r="F709" s="260">
        <v>224223</v>
      </c>
      <c r="G709" s="260" t="s">
        <v>539</v>
      </c>
      <c r="H709" s="260">
        <v>54122170</v>
      </c>
      <c r="I709" s="260" t="s">
        <v>565</v>
      </c>
      <c r="J709" s="261">
        <v>1000000</v>
      </c>
      <c r="K709" s="261">
        <v>1000000</v>
      </c>
      <c r="L709" s="261">
        <v>1000000</v>
      </c>
      <c r="M709" s="261">
        <v>0</v>
      </c>
      <c r="O709" s="260" t="s">
        <v>579</v>
      </c>
      <c r="P709" s="260">
        <v>224223</v>
      </c>
    </row>
    <row r="710" spans="1:16">
      <c r="A710" s="260" t="e">
        <f>SUMIFS('APP-1'!#REF!,'APP-1'!#REF!,ANALITICO!$F710)</f>
        <v>#REF!</v>
      </c>
      <c r="B710" s="282" t="str">
        <f t="shared" si="34"/>
        <v>1000</v>
      </c>
      <c r="C710" s="264" t="str">
        <f t="shared" si="35"/>
        <v>1</v>
      </c>
      <c r="D710" s="264" t="str">
        <f t="shared" si="36"/>
        <v>1</v>
      </c>
      <c r="E710" s="260" t="s">
        <v>526</v>
      </c>
      <c r="F710" s="260">
        <v>224223</v>
      </c>
      <c r="G710" s="260" t="s">
        <v>527</v>
      </c>
      <c r="H710" s="260">
        <v>11321100</v>
      </c>
      <c r="J710" s="261">
        <v>7172827</v>
      </c>
      <c r="K710" s="261">
        <v>7172827</v>
      </c>
      <c r="L710" s="261">
        <v>1827883</v>
      </c>
      <c r="M710" s="261">
        <v>1827883</v>
      </c>
      <c r="O710" s="260" t="s">
        <v>579</v>
      </c>
      <c r="P710" s="260">
        <v>224223</v>
      </c>
    </row>
    <row r="711" spans="1:16">
      <c r="A711" s="260" t="e">
        <f>SUMIFS('APP-1'!#REF!,'APP-1'!#REF!,ANALITICO!$F711)</f>
        <v>#REF!</v>
      </c>
      <c r="B711" s="282" t="str">
        <f t="shared" si="34"/>
        <v>1000</v>
      </c>
      <c r="C711" s="264" t="str">
        <f t="shared" si="35"/>
        <v>2</v>
      </c>
      <c r="D711" s="264" t="str">
        <f t="shared" si="36"/>
        <v>1</v>
      </c>
      <c r="E711" s="260" t="s">
        <v>526</v>
      </c>
      <c r="F711" s="260">
        <v>224223</v>
      </c>
      <c r="G711" s="260" t="s">
        <v>527</v>
      </c>
      <c r="H711" s="260">
        <v>11322100</v>
      </c>
      <c r="J711" s="261">
        <v>7544826</v>
      </c>
      <c r="K711" s="261">
        <v>7544826</v>
      </c>
      <c r="L711" s="261">
        <v>1922681</v>
      </c>
      <c r="M711" s="261">
        <v>1922681</v>
      </c>
      <c r="O711" s="260" t="s">
        <v>579</v>
      </c>
      <c r="P711" s="260">
        <v>224223</v>
      </c>
    </row>
    <row r="712" spans="1:16">
      <c r="A712" s="260" t="e">
        <f>SUMIFS('APP-1'!#REF!,'APP-1'!#REF!,ANALITICO!$F712)</f>
        <v>#REF!</v>
      </c>
      <c r="B712" s="282" t="str">
        <f t="shared" si="34"/>
        <v>1000</v>
      </c>
      <c r="C712" s="264" t="str">
        <f t="shared" si="35"/>
        <v>1</v>
      </c>
      <c r="D712" s="264" t="str">
        <f t="shared" si="36"/>
        <v>1</v>
      </c>
      <c r="E712" s="260" t="s">
        <v>526</v>
      </c>
      <c r="F712" s="260">
        <v>224223</v>
      </c>
      <c r="G712" s="260" t="s">
        <v>527</v>
      </c>
      <c r="H712" s="260">
        <v>12211108</v>
      </c>
      <c r="J712" s="261">
        <v>2278953</v>
      </c>
      <c r="K712" s="261">
        <v>2278953</v>
      </c>
      <c r="L712" s="261">
        <v>578531</v>
      </c>
      <c r="M712" s="261">
        <v>578531</v>
      </c>
      <c r="O712" s="260" t="s">
        <v>579</v>
      </c>
      <c r="P712" s="260">
        <v>224223</v>
      </c>
    </row>
    <row r="713" spans="1:16">
      <c r="A713" s="260" t="e">
        <f>SUMIFS('APP-1'!#REF!,'APP-1'!#REF!,ANALITICO!$F713)</f>
        <v>#REF!</v>
      </c>
      <c r="B713" s="282" t="str">
        <f t="shared" si="34"/>
        <v>1000</v>
      </c>
      <c r="C713" s="264" t="str">
        <f t="shared" si="35"/>
        <v>2</v>
      </c>
      <c r="D713" s="264" t="str">
        <f t="shared" si="36"/>
        <v>1</v>
      </c>
      <c r="E713" s="260" t="s">
        <v>526</v>
      </c>
      <c r="F713" s="260">
        <v>224223</v>
      </c>
      <c r="G713" s="260" t="s">
        <v>527</v>
      </c>
      <c r="H713" s="260">
        <v>13112100</v>
      </c>
      <c r="J713" s="261">
        <v>272538</v>
      </c>
      <c r="K713" s="261">
        <v>272538</v>
      </c>
      <c r="L713" s="261">
        <v>69186</v>
      </c>
      <c r="M713" s="261">
        <v>69186</v>
      </c>
      <c r="O713" s="260" t="s">
        <v>579</v>
      </c>
      <c r="P713" s="260">
        <v>224223</v>
      </c>
    </row>
    <row r="714" spans="1:16">
      <c r="A714" s="260" t="e">
        <f>SUMIFS('APP-1'!#REF!,'APP-1'!#REF!,ANALITICO!$F714)</f>
        <v>#REF!</v>
      </c>
      <c r="B714" s="282" t="str">
        <f t="shared" si="34"/>
        <v>1000</v>
      </c>
      <c r="C714" s="264" t="str">
        <f t="shared" si="35"/>
        <v>2</v>
      </c>
      <c r="D714" s="264" t="str">
        <f t="shared" si="36"/>
        <v>1</v>
      </c>
      <c r="E714" s="260" t="s">
        <v>526</v>
      </c>
      <c r="F714" s="260">
        <v>224223</v>
      </c>
      <c r="G714" s="260" t="s">
        <v>527</v>
      </c>
      <c r="H714" s="260">
        <v>13212100</v>
      </c>
      <c r="J714" s="261">
        <v>500438</v>
      </c>
      <c r="K714" s="261">
        <v>500438</v>
      </c>
      <c r="L714" s="261">
        <v>0</v>
      </c>
      <c r="M714" s="261">
        <v>0</v>
      </c>
      <c r="O714" s="260" t="s">
        <v>579</v>
      </c>
      <c r="P714" s="260">
        <v>224223</v>
      </c>
    </row>
    <row r="715" spans="1:16">
      <c r="A715" s="260" t="e">
        <f>SUMIFS('APP-1'!#REF!,'APP-1'!#REF!,ANALITICO!$F715)</f>
        <v>#REF!</v>
      </c>
      <c r="B715" s="282" t="str">
        <f t="shared" si="34"/>
        <v>1000</v>
      </c>
      <c r="C715" s="264" t="str">
        <f t="shared" si="35"/>
        <v>2</v>
      </c>
      <c r="D715" s="264" t="str">
        <f t="shared" si="36"/>
        <v>1</v>
      </c>
      <c r="E715" s="260" t="s">
        <v>526</v>
      </c>
      <c r="F715" s="260">
        <v>224223</v>
      </c>
      <c r="G715" s="260" t="s">
        <v>527</v>
      </c>
      <c r="H715" s="260">
        <v>13222100</v>
      </c>
      <c r="J715" s="261">
        <v>16654</v>
      </c>
      <c r="K715" s="261">
        <v>16654</v>
      </c>
      <c r="L715" s="261">
        <v>5020</v>
      </c>
      <c r="M715" s="261">
        <v>5020</v>
      </c>
      <c r="O715" s="260" t="s">
        <v>579</v>
      </c>
      <c r="P715" s="260">
        <v>224223</v>
      </c>
    </row>
    <row r="716" spans="1:16">
      <c r="A716" s="260" t="e">
        <f>SUMIFS('APP-1'!#REF!,'APP-1'!#REF!,ANALITICO!$F716)</f>
        <v>#REF!</v>
      </c>
      <c r="B716" s="282" t="str">
        <f t="shared" si="34"/>
        <v>1000</v>
      </c>
      <c r="C716" s="264" t="str">
        <f t="shared" si="35"/>
        <v>2</v>
      </c>
      <c r="D716" s="264" t="str">
        <f t="shared" si="36"/>
        <v>1</v>
      </c>
      <c r="E716" s="260" t="s">
        <v>526</v>
      </c>
      <c r="F716" s="260">
        <v>224223</v>
      </c>
      <c r="G716" s="260" t="s">
        <v>527</v>
      </c>
      <c r="H716" s="260">
        <v>13232100</v>
      </c>
      <c r="J716" s="261">
        <v>2283601</v>
      </c>
      <c r="K716" s="261">
        <v>2283601</v>
      </c>
      <c r="L716" s="261">
        <v>0</v>
      </c>
      <c r="M716" s="261">
        <v>0</v>
      </c>
      <c r="O716" s="260" t="s">
        <v>579</v>
      </c>
      <c r="P716" s="260">
        <v>224223</v>
      </c>
    </row>
    <row r="717" spans="1:16">
      <c r="A717" s="260" t="e">
        <f>SUMIFS('APP-1'!#REF!,'APP-1'!#REF!,ANALITICO!$F717)</f>
        <v>#REF!</v>
      </c>
      <c r="B717" s="282" t="str">
        <f t="shared" si="34"/>
        <v>1000</v>
      </c>
      <c r="C717" s="264" t="str">
        <f t="shared" si="35"/>
        <v>2</v>
      </c>
      <c r="D717" s="264" t="str">
        <f t="shared" si="36"/>
        <v>1</v>
      </c>
      <c r="E717" s="260" t="s">
        <v>526</v>
      </c>
      <c r="F717" s="260">
        <v>224223</v>
      </c>
      <c r="G717" s="260" t="s">
        <v>527</v>
      </c>
      <c r="H717" s="260">
        <v>13232108</v>
      </c>
      <c r="J717" s="261">
        <v>540750</v>
      </c>
      <c r="K717" s="261">
        <v>540750</v>
      </c>
      <c r="L717" s="261">
        <v>0</v>
      </c>
      <c r="M717" s="261">
        <v>0</v>
      </c>
      <c r="O717" s="260" t="s">
        <v>579</v>
      </c>
      <c r="P717" s="260">
        <v>224223</v>
      </c>
    </row>
    <row r="718" spans="1:16">
      <c r="A718" s="260" t="e">
        <f>SUMIFS('APP-1'!#REF!,'APP-1'!#REF!,ANALITICO!$F718)</f>
        <v>#REF!</v>
      </c>
      <c r="B718" s="282" t="str">
        <f t="shared" si="34"/>
        <v>1000</v>
      </c>
      <c r="C718" s="264" t="str">
        <f t="shared" si="35"/>
        <v>2</v>
      </c>
      <c r="D718" s="264" t="str">
        <f t="shared" si="36"/>
        <v>1</v>
      </c>
      <c r="E718" s="260" t="s">
        <v>526</v>
      </c>
      <c r="F718" s="260">
        <v>224223</v>
      </c>
      <c r="G718" s="260" t="s">
        <v>527</v>
      </c>
      <c r="H718" s="260">
        <v>13312100</v>
      </c>
      <c r="J718" s="261">
        <v>1690500</v>
      </c>
      <c r="K718" s="261">
        <v>1690500</v>
      </c>
      <c r="L718" s="261">
        <v>494561</v>
      </c>
      <c r="M718" s="261">
        <v>494561</v>
      </c>
      <c r="O718" s="260" t="s">
        <v>579</v>
      </c>
      <c r="P718" s="260">
        <v>224223</v>
      </c>
    </row>
    <row r="719" spans="1:16">
      <c r="A719" s="260" t="e">
        <f>SUMIFS('APP-1'!#REF!,'APP-1'!#REF!,ANALITICO!$F719)</f>
        <v>#REF!</v>
      </c>
      <c r="B719" s="282" t="str">
        <f t="shared" si="34"/>
        <v>1000</v>
      </c>
      <c r="C719" s="264" t="str">
        <f t="shared" si="35"/>
        <v>2</v>
      </c>
      <c r="D719" s="264" t="str">
        <f t="shared" si="36"/>
        <v>1</v>
      </c>
      <c r="E719" s="260" t="s">
        <v>526</v>
      </c>
      <c r="F719" s="260">
        <v>224223</v>
      </c>
      <c r="G719" s="260" t="s">
        <v>527</v>
      </c>
      <c r="H719" s="260">
        <v>13322100</v>
      </c>
      <c r="J719" s="261">
        <v>167556</v>
      </c>
      <c r="K719" s="261">
        <v>167556</v>
      </c>
      <c r="L719" s="261">
        <v>51116</v>
      </c>
      <c r="M719" s="261">
        <v>51116</v>
      </c>
      <c r="O719" s="260" t="s">
        <v>579</v>
      </c>
      <c r="P719" s="260">
        <v>224223</v>
      </c>
    </row>
    <row r="720" spans="1:16">
      <c r="A720" s="260" t="e">
        <f>SUMIFS('APP-1'!#REF!,'APP-1'!#REF!,ANALITICO!$F720)</f>
        <v>#REF!</v>
      </c>
      <c r="B720" s="282" t="str">
        <f t="shared" si="34"/>
        <v>1000</v>
      </c>
      <c r="C720" s="264" t="str">
        <f t="shared" si="35"/>
        <v>2</v>
      </c>
      <c r="D720" s="264" t="str">
        <f t="shared" si="36"/>
        <v>1</v>
      </c>
      <c r="E720" s="260" t="s">
        <v>526</v>
      </c>
      <c r="F720" s="260">
        <v>224223</v>
      </c>
      <c r="G720" s="260" t="s">
        <v>527</v>
      </c>
      <c r="H720" s="260">
        <v>13432100</v>
      </c>
      <c r="J720" s="261">
        <v>1236999</v>
      </c>
      <c r="K720" s="261">
        <v>1236999</v>
      </c>
      <c r="L720" s="261">
        <v>319278</v>
      </c>
      <c r="M720" s="261">
        <v>319278</v>
      </c>
      <c r="O720" s="260" t="s">
        <v>579</v>
      </c>
      <c r="P720" s="260">
        <v>224223</v>
      </c>
    </row>
    <row r="721" spans="1:16">
      <c r="A721" s="260" t="e">
        <f>SUMIFS('APP-1'!#REF!,'APP-1'!#REF!,ANALITICO!$F721)</f>
        <v>#REF!</v>
      </c>
      <c r="B721" s="282" t="str">
        <f t="shared" si="34"/>
        <v>1000</v>
      </c>
      <c r="C721" s="264" t="str">
        <f t="shared" si="35"/>
        <v>2</v>
      </c>
      <c r="D721" s="264" t="str">
        <f t="shared" si="36"/>
        <v>2</v>
      </c>
      <c r="E721" s="260" t="s">
        <v>526</v>
      </c>
      <c r="F721" s="260">
        <v>224223</v>
      </c>
      <c r="G721" s="260" t="s">
        <v>527</v>
      </c>
      <c r="H721" s="260">
        <v>14112201</v>
      </c>
      <c r="J721" s="261">
        <v>2619800</v>
      </c>
      <c r="K721" s="261">
        <v>2619800</v>
      </c>
      <c r="L721" s="261">
        <v>521309.21</v>
      </c>
      <c r="M721" s="261">
        <v>521309.21</v>
      </c>
      <c r="O721" s="260" t="s">
        <v>579</v>
      </c>
      <c r="P721" s="260">
        <v>224223</v>
      </c>
    </row>
    <row r="722" spans="1:16">
      <c r="A722" s="260" t="e">
        <f>SUMIFS('APP-1'!#REF!,'APP-1'!#REF!,ANALITICO!$F722)</f>
        <v>#REF!</v>
      </c>
      <c r="B722" s="282" t="str">
        <f t="shared" si="34"/>
        <v>1000</v>
      </c>
      <c r="C722" s="264" t="str">
        <f t="shared" si="35"/>
        <v>2</v>
      </c>
      <c r="D722" s="264" t="str">
        <f t="shared" si="36"/>
        <v>2</v>
      </c>
      <c r="E722" s="260" t="s">
        <v>526</v>
      </c>
      <c r="F722" s="260">
        <v>224223</v>
      </c>
      <c r="G722" s="260" t="s">
        <v>527</v>
      </c>
      <c r="H722" s="260">
        <v>14112203</v>
      </c>
      <c r="J722" s="261">
        <v>117912</v>
      </c>
      <c r="K722" s="261">
        <v>117912</v>
      </c>
      <c r="L722" s="261">
        <v>23831.39</v>
      </c>
      <c r="M722" s="261">
        <v>23831.39</v>
      </c>
      <c r="O722" s="260" t="s">
        <v>579</v>
      </c>
      <c r="P722" s="260">
        <v>224223</v>
      </c>
    </row>
    <row r="723" spans="1:16">
      <c r="A723" s="260" t="e">
        <f>SUMIFS('APP-1'!#REF!,'APP-1'!#REF!,ANALITICO!$F723)</f>
        <v>#REF!</v>
      </c>
      <c r="B723" s="282" t="str">
        <f t="shared" si="34"/>
        <v>1000</v>
      </c>
      <c r="C723" s="264" t="str">
        <f t="shared" si="35"/>
        <v>2</v>
      </c>
      <c r="D723" s="264" t="str">
        <f t="shared" si="36"/>
        <v>2</v>
      </c>
      <c r="E723" s="260" t="s">
        <v>526</v>
      </c>
      <c r="F723" s="260">
        <v>224223</v>
      </c>
      <c r="G723" s="260" t="s">
        <v>527</v>
      </c>
      <c r="H723" s="260">
        <v>14112208</v>
      </c>
      <c r="J723" s="261">
        <v>167214</v>
      </c>
      <c r="K723" s="261">
        <v>167214</v>
      </c>
      <c r="L723" s="261">
        <v>32546.06</v>
      </c>
      <c r="M723" s="261">
        <v>32546.06</v>
      </c>
      <c r="O723" s="260" t="s">
        <v>579</v>
      </c>
      <c r="P723" s="260">
        <v>224223</v>
      </c>
    </row>
    <row r="724" spans="1:16">
      <c r="A724" s="260" t="e">
        <f>SUMIFS('APP-1'!#REF!,'APP-1'!#REF!,ANALITICO!$F724)</f>
        <v>#REF!</v>
      </c>
      <c r="B724" s="282" t="str">
        <f t="shared" si="34"/>
        <v>1000</v>
      </c>
      <c r="C724" s="264" t="str">
        <f t="shared" si="35"/>
        <v>2</v>
      </c>
      <c r="D724" s="264" t="str">
        <f t="shared" si="36"/>
        <v>2</v>
      </c>
      <c r="E724" s="260" t="s">
        <v>526</v>
      </c>
      <c r="F724" s="260">
        <v>224223</v>
      </c>
      <c r="G724" s="260" t="s">
        <v>527</v>
      </c>
      <c r="H724" s="260">
        <v>14212201</v>
      </c>
      <c r="J724" s="261">
        <v>369401</v>
      </c>
      <c r="K724" s="261">
        <v>369401</v>
      </c>
      <c r="L724" s="261">
        <v>65514.46</v>
      </c>
      <c r="M724" s="261">
        <v>65514.46</v>
      </c>
      <c r="O724" s="260" t="s">
        <v>579</v>
      </c>
      <c r="P724" s="260">
        <v>224223</v>
      </c>
    </row>
    <row r="725" spans="1:16">
      <c r="A725" s="260" t="e">
        <f>SUMIFS('APP-1'!#REF!,'APP-1'!#REF!,ANALITICO!$F725)</f>
        <v>#REF!</v>
      </c>
      <c r="B725" s="282" t="str">
        <f t="shared" si="34"/>
        <v>1000</v>
      </c>
      <c r="C725" s="264" t="str">
        <f t="shared" si="35"/>
        <v>2</v>
      </c>
      <c r="D725" s="264" t="str">
        <f t="shared" si="36"/>
        <v>2</v>
      </c>
      <c r="E725" s="260" t="s">
        <v>526</v>
      </c>
      <c r="F725" s="260">
        <v>224223</v>
      </c>
      <c r="G725" s="260" t="s">
        <v>527</v>
      </c>
      <c r="H725" s="260">
        <v>14212203</v>
      </c>
      <c r="J725" s="261">
        <v>716206</v>
      </c>
      <c r="K725" s="261">
        <v>716206</v>
      </c>
      <c r="L725" s="261">
        <v>136726.24</v>
      </c>
      <c r="M725" s="261">
        <v>136726.24</v>
      </c>
      <c r="O725" s="260" t="s">
        <v>579</v>
      </c>
      <c r="P725" s="260">
        <v>224223</v>
      </c>
    </row>
    <row r="726" spans="1:16">
      <c r="A726" s="260" t="e">
        <f>SUMIFS('APP-1'!#REF!,'APP-1'!#REF!,ANALITICO!$F726)</f>
        <v>#REF!</v>
      </c>
      <c r="B726" s="282" t="str">
        <f t="shared" si="34"/>
        <v>1000</v>
      </c>
      <c r="C726" s="264" t="str">
        <f t="shared" si="35"/>
        <v>2</v>
      </c>
      <c r="D726" s="264" t="str">
        <f t="shared" si="36"/>
        <v>2</v>
      </c>
      <c r="E726" s="260" t="s">
        <v>526</v>
      </c>
      <c r="F726" s="260">
        <v>224223</v>
      </c>
      <c r="G726" s="260" t="s">
        <v>527</v>
      </c>
      <c r="H726" s="260">
        <v>14312200</v>
      </c>
      <c r="J726" s="261">
        <v>222286</v>
      </c>
      <c r="K726" s="261">
        <v>222286</v>
      </c>
      <c r="L726" s="261">
        <v>37873</v>
      </c>
      <c r="M726" s="261">
        <v>37873</v>
      </c>
      <c r="O726" s="260" t="s">
        <v>579</v>
      </c>
      <c r="P726" s="260">
        <v>224223</v>
      </c>
    </row>
    <row r="727" spans="1:16">
      <c r="A727" s="260" t="e">
        <f>SUMIFS('APP-1'!#REF!,'APP-1'!#REF!,ANALITICO!$F727)</f>
        <v>#REF!</v>
      </c>
      <c r="B727" s="282" t="str">
        <f t="shared" si="34"/>
        <v>1000</v>
      </c>
      <c r="C727" s="264" t="str">
        <f t="shared" si="35"/>
        <v>2</v>
      </c>
      <c r="D727" s="264" t="str">
        <f t="shared" si="36"/>
        <v>2</v>
      </c>
      <c r="E727" s="260" t="s">
        <v>526</v>
      </c>
      <c r="F727" s="260">
        <v>224223</v>
      </c>
      <c r="G727" s="260" t="s">
        <v>527</v>
      </c>
      <c r="H727" s="260">
        <v>14412200</v>
      </c>
      <c r="J727" s="261">
        <v>1063411</v>
      </c>
      <c r="K727" s="261">
        <v>1063411</v>
      </c>
      <c r="L727" s="261">
        <v>174765.39</v>
      </c>
      <c r="M727" s="261">
        <v>174765.39</v>
      </c>
      <c r="O727" s="260" t="s">
        <v>579</v>
      </c>
      <c r="P727" s="260">
        <v>224223</v>
      </c>
    </row>
    <row r="728" spans="1:16">
      <c r="A728" s="260" t="e">
        <f>SUMIFS('APP-1'!#REF!,'APP-1'!#REF!,ANALITICO!$F728)</f>
        <v>#REF!</v>
      </c>
      <c r="B728" s="282" t="str">
        <f t="shared" si="34"/>
        <v>1000</v>
      </c>
      <c r="C728" s="264" t="str">
        <f t="shared" si="35"/>
        <v>2</v>
      </c>
      <c r="D728" s="264" t="str">
        <f t="shared" si="36"/>
        <v>2</v>
      </c>
      <c r="E728" s="260" t="s">
        <v>526</v>
      </c>
      <c r="F728" s="260">
        <v>224223</v>
      </c>
      <c r="G728" s="260" t="s">
        <v>527</v>
      </c>
      <c r="H728" s="260">
        <v>14432200</v>
      </c>
      <c r="J728" s="261">
        <v>120512</v>
      </c>
      <c r="K728" s="261">
        <v>120512</v>
      </c>
      <c r="L728" s="261">
        <v>18350</v>
      </c>
      <c r="M728" s="261">
        <v>18350</v>
      </c>
      <c r="O728" s="260" t="s">
        <v>579</v>
      </c>
      <c r="P728" s="260">
        <v>224223</v>
      </c>
    </row>
    <row r="729" spans="1:16">
      <c r="A729" s="260" t="e">
        <f>SUMIFS('APP-1'!#REF!,'APP-1'!#REF!,ANALITICO!$F729)</f>
        <v>#REF!</v>
      </c>
      <c r="B729" s="282" t="str">
        <f t="shared" si="34"/>
        <v>1000</v>
      </c>
      <c r="C729" s="264" t="str">
        <f t="shared" si="35"/>
        <v>2</v>
      </c>
      <c r="D729" s="264" t="str">
        <f t="shared" si="36"/>
        <v>2</v>
      </c>
      <c r="E729" s="260" t="s">
        <v>526</v>
      </c>
      <c r="F729" s="260">
        <v>224223</v>
      </c>
      <c r="G729" s="260" t="s">
        <v>527</v>
      </c>
      <c r="H729" s="260">
        <v>15112200</v>
      </c>
      <c r="J729" s="261">
        <v>812580</v>
      </c>
      <c r="K729" s="261">
        <v>812580</v>
      </c>
      <c r="L729" s="261">
        <v>157743.81</v>
      </c>
      <c r="M729" s="261">
        <v>157743.81</v>
      </c>
      <c r="O729" s="260" t="s">
        <v>579</v>
      </c>
      <c r="P729" s="260">
        <v>224223</v>
      </c>
    </row>
    <row r="730" spans="1:16">
      <c r="A730" s="260" t="e">
        <f>SUMIFS('APP-1'!#REF!,'APP-1'!#REF!,ANALITICO!$F730)</f>
        <v>#REF!</v>
      </c>
      <c r="B730" s="282" t="str">
        <f t="shared" si="34"/>
        <v>1000</v>
      </c>
      <c r="C730" s="264" t="str">
        <f t="shared" si="35"/>
        <v>2</v>
      </c>
      <c r="D730" s="264" t="str">
        <f t="shared" si="36"/>
        <v>1</v>
      </c>
      <c r="E730" s="260" t="s">
        <v>526</v>
      </c>
      <c r="F730" s="260">
        <v>224223</v>
      </c>
      <c r="G730" s="260" t="s">
        <v>527</v>
      </c>
      <c r="H730" s="260">
        <v>15412100</v>
      </c>
      <c r="J730" s="261">
        <v>377555</v>
      </c>
      <c r="K730" s="261">
        <v>377555</v>
      </c>
      <c r="L730" s="261">
        <v>0</v>
      </c>
      <c r="M730" s="261">
        <v>0</v>
      </c>
      <c r="O730" s="260" t="s">
        <v>579</v>
      </c>
      <c r="P730" s="260">
        <v>224223</v>
      </c>
    </row>
    <row r="731" spans="1:16">
      <c r="A731" s="260" t="e">
        <f>SUMIFS('APP-1'!#REF!,'APP-1'!#REF!,ANALITICO!$F731)</f>
        <v>#REF!</v>
      </c>
      <c r="B731" s="282" t="str">
        <f t="shared" si="34"/>
        <v>1000</v>
      </c>
      <c r="C731" s="264" t="str">
        <f t="shared" si="35"/>
        <v>2</v>
      </c>
      <c r="D731" s="264" t="str">
        <f t="shared" si="36"/>
        <v>2</v>
      </c>
      <c r="E731" s="260" t="s">
        <v>526</v>
      </c>
      <c r="F731" s="260">
        <v>224223</v>
      </c>
      <c r="G731" s="260" t="s">
        <v>527</v>
      </c>
      <c r="H731" s="260">
        <v>15412208</v>
      </c>
      <c r="J731" s="261">
        <v>540750</v>
      </c>
      <c r="K731" s="261">
        <v>540750</v>
      </c>
      <c r="L731" s="261">
        <v>0</v>
      </c>
      <c r="M731" s="261">
        <v>0</v>
      </c>
      <c r="O731" s="260" t="s">
        <v>579</v>
      </c>
      <c r="P731" s="260">
        <v>224223</v>
      </c>
    </row>
    <row r="732" spans="1:16">
      <c r="A732" s="260" t="e">
        <f>SUMIFS('APP-1'!#REF!,'APP-1'!#REF!,ANALITICO!$F732)</f>
        <v>#REF!</v>
      </c>
      <c r="B732" s="282" t="str">
        <f t="shared" si="34"/>
        <v>1000</v>
      </c>
      <c r="C732" s="264" t="str">
        <f t="shared" si="35"/>
        <v>2</v>
      </c>
      <c r="D732" s="264" t="str">
        <f t="shared" si="36"/>
        <v>2</v>
      </c>
      <c r="E732" s="260" t="s">
        <v>526</v>
      </c>
      <c r="F732" s="260">
        <v>224223</v>
      </c>
      <c r="G732" s="260" t="s">
        <v>527</v>
      </c>
      <c r="H732" s="260">
        <v>15412218</v>
      </c>
      <c r="J732" s="261">
        <v>3081500</v>
      </c>
      <c r="K732" s="261">
        <v>3081500</v>
      </c>
      <c r="L732" s="261">
        <v>0</v>
      </c>
      <c r="M732" s="261">
        <v>0</v>
      </c>
      <c r="O732" s="260" t="s">
        <v>579</v>
      </c>
      <c r="P732" s="260">
        <v>224223</v>
      </c>
    </row>
    <row r="733" spans="1:16">
      <c r="A733" s="260" t="e">
        <f>SUMIFS('APP-1'!#REF!,'APP-1'!#REF!,ANALITICO!$F733)</f>
        <v>#REF!</v>
      </c>
      <c r="B733" s="282" t="str">
        <f t="shared" si="34"/>
        <v>1000</v>
      </c>
      <c r="C733" s="264" t="str">
        <f t="shared" si="35"/>
        <v>2</v>
      </c>
      <c r="D733" s="264" t="str">
        <f t="shared" si="36"/>
        <v>1</v>
      </c>
      <c r="E733" s="260" t="s">
        <v>526</v>
      </c>
      <c r="F733" s="260">
        <v>224223</v>
      </c>
      <c r="G733" s="260" t="s">
        <v>527</v>
      </c>
      <c r="H733" s="260">
        <v>15422100</v>
      </c>
      <c r="J733" s="261">
        <v>18949</v>
      </c>
      <c r="K733" s="261">
        <v>18949</v>
      </c>
      <c r="L733" s="261">
        <v>6966</v>
      </c>
      <c r="M733" s="261">
        <v>6966</v>
      </c>
      <c r="O733" s="260" t="s">
        <v>579</v>
      </c>
      <c r="P733" s="260">
        <v>224223</v>
      </c>
    </row>
    <row r="734" spans="1:16">
      <c r="A734" s="260" t="e">
        <f>SUMIFS('APP-1'!#REF!,'APP-1'!#REF!,ANALITICO!$F734)</f>
        <v>#REF!</v>
      </c>
      <c r="B734" s="282" t="str">
        <f t="shared" si="34"/>
        <v>1000</v>
      </c>
      <c r="C734" s="264" t="str">
        <f t="shared" si="35"/>
        <v>2</v>
      </c>
      <c r="D734" s="264" t="str">
        <f t="shared" si="36"/>
        <v>1</v>
      </c>
      <c r="E734" s="260" t="s">
        <v>526</v>
      </c>
      <c r="F734" s="260">
        <v>224223</v>
      </c>
      <c r="G734" s="260" t="s">
        <v>527</v>
      </c>
      <c r="H734" s="260">
        <v>15442100</v>
      </c>
      <c r="J734" s="261">
        <v>1135985</v>
      </c>
      <c r="K734" s="261">
        <v>1135985</v>
      </c>
      <c r="L734" s="261">
        <v>317595</v>
      </c>
      <c r="M734" s="261">
        <v>317595</v>
      </c>
      <c r="O734" s="260" t="s">
        <v>579</v>
      </c>
      <c r="P734" s="260">
        <v>224223</v>
      </c>
    </row>
    <row r="735" spans="1:16">
      <c r="A735" s="260" t="e">
        <f>SUMIFS('APP-1'!#REF!,'APP-1'!#REF!,ANALITICO!$F735)</f>
        <v>#REF!</v>
      </c>
      <c r="B735" s="282" t="str">
        <f t="shared" si="34"/>
        <v>1000</v>
      </c>
      <c r="C735" s="264" t="str">
        <f t="shared" si="35"/>
        <v>2</v>
      </c>
      <c r="D735" s="264" t="str">
        <f t="shared" si="36"/>
        <v>1</v>
      </c>
      <c r="E735" s="260" t="s">
        <v>526</v>
      </c>
      <c r="F735" s="260">
        <v>224223</v>
      </c>
      <c r="G735" s="260" t="s">
        <v>527</v>
      </c>
      <c r="H735" s="260">
        <v>15452100</v>
      </c>
      <c r="J735" s="261">
        <v>123009</v>
      </c>
      <c r="K735" s="261">
        <v>123009</v>
      </c>
      <c r="L735" s="261">
        <v>19942.5</v>
      </c>
      <c r="M735" s="261">
        <v>19942.5</v>
      </c>
      <c r="O735" s="260" t="s">
        <v>579</v>
      </c>
      <c r="P735" s="260">
        <v>224223</v>
      </c>
    </row>
    <row r="736" spans="1:16">
      <c r="A736" s="260" t="e">
        <f>SUMIFS('APP-1'!#REF!,'APP-1'!#REF!,ANALITICO!$F736)</f>
        <v>#REF!</v>
      </c>
      <c r="B736" s="282" t="str">
        <f t="shared" si="34"/>
        <v>1000</v>
      </c>
      <c r="C736" s="264" t="str">
        <f t="shared" si="35"/>
        <v>2</v>
      </c>
      <c r="D736" s="264" t="str">
        <f t="shared" si="36"/>
        <v>1</v>
      </c>
      <c r="E736" s="260" t="s">
        <v>526</v>
      </c>
      <c r="F736" s="260">
        <v>224223</v>
      </c>
      <c r="G736" s="260" t="s">
        <v>527</v>
      </c>
      <c r="H736" s="260">
        <v>15452109</v>
      </c>
      <c r="J736" s="261">
        <v>1573610</v>
      </c>
      <c r="K736" s="261">
        <v>1573610</v>
      </c>
      <c r="L736" s="261">
        <v>262268</v>
      </c>
      <c r="M736" s="261">
        <v>262268</v>
      </c>
      <c r="O736" s="260" t="s">
        <v>579</v>
      </c>
      <c r="P736" s="260">
        <v>224223</v>
      </c>
    </row>
    <row r="737" spans="1:16">
      <c r="A737" s="260" t="e">
        <f>SUMIFS('APP-1'!#REF!,'APP-1'!#REF!,ANALITICO!$F737)</f>
        <v>#REF!</v>
      </c>
      <c r="B737" s="282" t="str">
        <f t="shared" si="34"/>
        <v>1000</v>
      </c>
      <c r="C737" s="264" t="str">
        <f t="shared" si="35"/>
        <v>2</v>
      </c>
      <c r="D737" s="264" t="str">
        <f t="shared" si="36"/>
        <v>1</v>
      </c>
      <c r="E737" s="260" t="s">
        <v>526</v>
      </c>
      <c r="F737" s="260">
        <v>224223</v>
      </c>
      <c r="G737" s="260" t="s">
        <v>527</v>
      </c>
      <c r="H737" s="260">
        <v>15452110</v>
      </c>
      <c r="J737" s="261">
        <v>332027</v>
      </c>
      <c r="K737" s="261">
        <v>332027</v>
      </c>
      <c r="L737" s="261">
        <v>55338</v>
      </c>
      <c r="M737" s="261">
        <v>55338</v>
      </c>
      <c r="O737" s="260" t="s">
        <v>579</v>
      </c>
      <c r="P737" s="260">
        <v>224223</v>
      </c>
    </row>
    <row r="738" spans="1:16">
      <c r="A738" s="260" t="e">
        <f>SUMIFS('APP-1'!#REF!,'APP-1'!#REF!,ANALITICO!$F738)</f>
        <v>#REF!</v>
      </c>
      <c r="B738" s="282" t="str">
        <f t="shared" si="34"/>
        <v>1000</v>
      </c>
      <c r="C738" s="264" t="str">
        <f t="shared" si="35"/>
        <v>2</v>
      </c>
      <c r="D738" s="264" t="str">
        <f t="shared" si="36"/>
        <v>1</v>
      </c>
      <c r="E738" s="260" t="s">
        <v>526</v>
      </c>
      <c r="F738" s="260">
        <v>224223</v>
      </c>
      <c r="G738" s="260" t="s">
        <v>527</v>
      </c>
      <c r="H738" s="260">
        <v>15462100</v>
      </c>
      <c r="J738" s="261">
        <v>1024819</v>
      </c>
      <c r="K738" s="261">
        <v>1024819</v>
      </c>
      <c r="L738" s="261">
        <v>266064</v>
      </c>
      <c r="M738" s="261">
        <v>266064</v>
      </c>
      <c r="O738" s="260" t="s">
        <v>579</v>
      </c>
      <c r="P738" s="260">
        <v>224223</v>
      </c>
    </row>
    <row r="739" spans="1:16">
      <c r="A739" s="260" t="e">
        <f>SUMIFS('APP-1'!#REF!,'APP-1'!#REF!,ANALITICO!$F739)</f>
        <v>#REF!</v>
      </c>
      <c r="B739" s="282" t="str">
        <f t="shared" si="34"/>
        <v>1000</v>
      </c>
      <c r="C739" s="264" t="str">
        <f t="shared" si="35"/>
        <v>2</v>
      </c>
      <c r="D739" s="264" t="str">
        <f t="shared" si="36"/>
        <v>1</v>
      </c>
      <c r="E739" s="260" t="s">
        <v>526</v>
      </c>
      <c r="F739" s="260">
        <v>224223</v>
      </c>
      <c r="G739" s="260" t="s">
        <v>527</v>
      </c>
      <c r="H739" s="260">
        <v>15462151</v>
      </c>
      <c r="J739" s="261">
        <v>1580797</v>
      </c>
      <c r="K739" s="261">
        <v>1580797</v>
      </c>
      <c r="L739" s="261">
        <v>272022</v>
      </c>
      <c r="M739" s="261">
        <v>272022</v>
      </c>
      <c r="O739" s="260" t="s">
        <v>579</v>
      </c>
      <c r="P739" s="260">
        <v>224223</v>
      </c>
    </row>
    <row r="740" spans="1:16">
      <c r="A740" s="260" t="e">
        <f>SUMIFS('APP-1'!#REF!,'APP-1'!#REF!,ANALITICO!$F740)</f>
        <v>#REF!</v>
      </c>
      <c r="B740" s="282" t="str">
        <f t="shared" si="34"/>
        <v>1000</v>
      </c>
      <c r="C740" s="264" t="str">
        <f t="shared" si="35"/>
        <v>2</v>
      </c>
      <c r="D740" s="264" t="str">
        <f t="shared" si="36"/>
        <v>1</v>
      </c>
      <c r="E740" s="260" t="s">
        <v>526</v>
      </c>
      <c r="F740" s="260">
        <v>224223</v>
      </c>
      <c r="G740" s="260" t="s">
        <v>527</v>
      </c>
      <c r="H740" s="260">
        <v>15472100</v>
      </c>
      <c r="J740" s="261">
        <v>97914</v>
      </c>
      <c r="K740" s="261">
        <v>97914</v>
      </c>
      <c r="L740" s="261">
        <v>0</v>
      </c>
      <c r="M740" s="261">
        <v>0</v>
      </c>
      <c r="O740" s="260" t="s">
        <v>579</v>
      </c>
      <c r="P740" s="260">
        <v>224223</v>
      </c>
    </row>
    <row r="741" spans="1:16">
      <c r="A741" s="260" t="e">
        <f>SUMIFS('APP-1'!#REF!,'APP-1'!#REF!,ANALITICO!$F741)</f>
        <v>#REF!</v>
      </c>
      <c r="B741" s="282" t="str">
        <f t="shared" si="34"/>
        <v>1000</v>
      </c>
      <c r="C741" s="264" t="str">
        <f t="shared" si="35"/>
        <v>2</v>
      </c>
      <c r="D741" s="264" t="str">
        <f t="shared" si="36"/>
        <v>1</v>
      </c>
      <c r="E741" s="260" t="s">
        <v>526</v>
      </c>
      <c r="F741" s="260">
        <v>224223</v>
      </c>
      <c r="G741" s="260" t="s">
        <v>527</v>
      </c>
      <c r="H741" s="260">
        <v>15482100</v>
      </c>
      <c r="J741" s="261">
        <v>1049834</v>
      </c>
      <c r="K741" s="261">
        <v>1049834</v>
      </c>
      <c r="L741" s="261">
        <v>353562</v>
      </c>
      <c r="M741" s="261">
        <v>353562</v>
      </c>
      <c r="O741" s="260" t="s">
        <v>579</v>
      </c>
      <c r="P741" s="260">
        <v>224223</v>
      </c>
    </row>
    <row r="742" spans="1:16">
      <c r="A742" s="260" t="e">
        <f>SUMIFS('APP-1'!#REF!,'APP-1'!#REF!,ANALITICO!$F742)</f>
        <v>#REF!</v>
      </c>
      <c r="B742" s="282" t="str">
        <f t="shared" si="34"/>
        <v>1000</v>
      </c>
      <c r="C742" s="264" t="str">
        <f t="shared" si="35"/>
        <v>2</v>
      </c>
      <c r="D742" s="264" t="str">
        <f t="shared" si="36"/>
        <v>1</v>
      </c>
      <c r="E742" s="260" t="s">
        <v>526</v>
      </c>
      <c r="F742" s="260">
        <v>224223</v>
      </c>
      <c r="G742" s="260" t="s">
        <v>527</v>
      </c>
      <c r="H742" s="260">
        <v>15512100</v>
      </c>
      <c r="J742" s="261">
        <v>38189</v>
      </c>
      <c r="K742" s="261">
        <v>38189</v>
      </c>
      <c r="L742" s="261">
        <v>0</v>
      </c>
      <c r="M742" s="261">
        <v>0</v>
      </c>
      <c r="O742" s="260" t="s">
        <v>579</v>
      </c>
      <c r="P742" s="260">
        <v>224223</v>
      </c>
    </row>
    <row r="743" spans="1:16">
      <c r="A743" s="260" t="e">
        <f>SUMIFS('APP-1'!#REF!,'APP-1'!#REF!,ANALITICO!$F743)</f>
        <v>#REF!</v>
      </c>
      <c r="B743" s="282" t="str">
        <f t="shared" si="34"/>
        <v>1000</v>
      </c>
      <c r="C743" s="264" t="str">
        <f t="shared" si="35"/>
        <v>2</v>
      </c>
      <c r="D743" s="264" t="str">
        <f t="shared" si="36"/>
        <v>1</v>
      </c>
      <c r="E743" s="260" t="s">
        <v>526</v>
      </c>
      <c r="F743" s="260">
        <v>224223</v>
      </c>
      <c r="G743" s="260" t="s">
        <v>527</v>
      </c>
      <c r="H743" s="260">
        <v>15912100</v>
      </c>
      <c r="J743" s="261">
        <v>1684598</v>
      </c>
      <c r="K743" s="261">
        <v>1684598</v>
      </c>
      <c r="L743" s="261">
        <v>439917</v>
      </c>
      <c r="M743" s="261">
        <v>439917</v>
      </c>
      <c r="O743" s="260" t="s">
        <v>579</v>
      </c>
      <c r="P743" s="260">
        <v>224223</v>
      </c>
    </row>
    <row r="744" spans="1:16">
      <c r="A744" s="260" t="e">
        <f>SUMIFS('APP-1'!#REF!,'APP-1'!#REF!,ANALITICO!$F744)</f>
        <v>#REF!</v>
      </c>
      <c r="B744" s="282" t="str">
        <f t="shared" si="34"/>
        <v>1000</v>
      </c>
      <c r="C744" s="264" t="str">
        <f t="shared" si="35"/>
        <v>2</v>
      </c>
      <c r="D744" s="264" t="str">
        <f t="shared" si="36"/>
        <v>1</v>
      </c>
      <c r="E744" s="260" t="s">
        <v>526</v>
      </c>
      <c r="F744" s="260">
        <v>224223</v>
      </c>
      <c r="G744" s="260" t="s">
        <v>527</v>
      </c>
      <c r="H744" s="260">
        <v>17142100</v>
      </c>
      <c r="J744" s="261">
        <v>1033624</v>
      </c>
      <c r="K744" s="261">
        <v>1033624</v>
      </c>
      <c r="L744" s="261">
        <v>451350</v>
      </c>
      <c r="M744" s="261">
        <v>451350</v>
      </c>
      <c r="O744" s="260" t="s">
        <v>579</v>
      </c>
      <c r="P744" s="260">
        <v>224223</v>
      </c>
    </row>
    <row r="745" spans="1:16">
      <c r="A745" s="260" t="e">
        <f>SUMIFS('APP-1'!#REF!,'APP-1'!#REF!,ANALITICO!$F745)</f>
        <v>#REF!</v>
      </c>
      <c r="B745" s="260" t="str">
        <f t="shared" si="34"/>
        <v>2000</v>
      </c>
      <c r="C745" s="264" t="str">
        <f t="shared" si="35"/>
        <v>1</v>
      </c>
      <c r="D745" s="264" t="str">
        <f t="shared" si="36"/>
        <v>1</v>
      </c>
      <c r="E745" s="260" t="s">
        <v>526</v>
      </c>
      <c r="F745" s="260">
        <v>224223</v>
      </c>
      <c r="G745" s="260" t="s">
        <v>527</v>
      </c>
      <c r="H745" s="260">
        <v>24191100</v>
      </c>
      <c r="J745" s="261">
        <v>3088</v>
      </c>
      <c r="K745" s="261">
        <v>3088</v>
      </c>
      <c r="L745" s="261">
        <v>0</v>
      </c>
      <c r="M745" s="261">
        <v>0</v>
      </c>
      <c r="O745" s="260" t="s">
        <v>579</v>
      </c>
      <c r="P745" s="260">
        <v>224223</v>
      </c>
    </row>
    <row r="746" spans="1:16">
      <c r="A746" s="260" t="e">
        <f>SUMIFS('APP-1'!#REF!,'APP-1'!#REF!,ANALITICO!$F746)</f>
        <v>#REF!</v>
      </c>
      <c r="B746" s="260" t="str">
        <f t="shared" si="34"/>
        <v>2000</v>
      </c>
      <c r="C746" s="264" t="str">
        <f t="shared" si="35"/>
        <v>1</v>
      </c>
      <c r="D746" s="264" t="str">
        <f t="shared" si="36"/>
        <v>1</v>
      </c>
      <c r="E746" s="260" t="s">
        <v>526</v>
      </c>
      <c r="F746" s="260">
        <v>224223</v>
      </c>
      <c r="G746" s="260" t="s">
        <v>527</v>
      </c>
      <c r="H746" s="260">
        <v>24191165</v>
      </c>
      <c r="J746" s="261">
        <v>6660</v>
      </c>
      <c r="K746" s="261">
        <v>6660</v>
      </c>
      <c r="L746" s="261">
        <v>4489.2</v>
      </c>
      <c r="M746" s="261">
        <v>0</v>
      </c>
      <c r="O746" s="260" t="s">
        <v>579</v>
      </c>
      <c r="P746" s="260">
        <v>224223</v>
      </c>
    </row>
    <row r="747" spans="1:16">
      <c r="A747" s="260" t="e">
        <f>SUMIFS('APP-1'!#REF!,'APP-1'!#REF!,ANALITICO!$F747)</f>
        <v>#REF!</v>
      </c>
      <c r="B747" s="260" t="str">
        <f t="shared" si="34"/>
        <v>2000</v>
      </c>
      <c r="C747" s="264" t="str">
        <f t="shared" si="35"/>
        <v>2</v>
      </c>
      <c r="D747" s="264" t="str">
        <f t="shared" si="36"/>
        <v>1</v>
      </c>
      <c r="E747" s="260" t="s">
        <v>526</v>
      </c>
      <c r="F747" s="260">
        <v>224223</v>
      </c>
      <c r="G747" s="260" t="s">
        <v>527</v>
      </c>
      <c r="H747" s="260">
        <v>24192100</v>
      </c>
      <c r="J747" s="261">
        <v>27182</v>
      </c>
      <c r="K747" s="261">
        <v>27182</v>
      </c>
      <c r="L747" s="261">
        <v>0</v>
      </c>
      <c r="M747" s="261">
        <v>0</v>
      </c>
      <c r="O747" s="260" t="s">
        <v>579</v>
      </c>
      <c r="P747" s="260">
        <v>224223</v>
      </c>
    </row>
    <row r="748" spans="1:16">
      <c r="A748" s="260" t="e">
        <f>SUMIFS('APP-1'!#REF!,'APP-1'!#REF!,ANALITICO!$F748)</f>
        <v>#REF!</v>
      </c>
      <c r="B748" s="260" t="str">
        <f t="shared" si="34"/>
        <v>2000</v>
      </c>
      <c r="C748" s="264" t="str">
        <f t="shared" si="35"/>
        <v>2</v>
      </c>
      <c r="D748" s="264" t="str">
        <f t="shared" si="36"/>
        <v>1</v>
      </c>
      <c r="E748" s="260" t="s">
        <v>526</v>
      </c>
      <c r="F748" s="260">
        <v>224223</v>
      </c>
      <c r="G748" s="260" t="s">
        <v>527</v>
      </c>
      <c r="H748" s="260">
        <v>24212100</v>
      </c>
      <c r="J748" s="261">
        <v>1633370</v>
      </c>
      <c r="K748" s="261">
        <v>1633370</v>
      </c>
      <c r="L748" s="261">
        <v>0</v>
      </c>
      <c r="M748" s="261">
        <v>0</v>
      </c>
      <c r="O748" s="260" t="s">
        <v>579</v>
      </c>
      <c r="P748" s="260">
        <v>224223</v>
      </c>
    </row>
    <row r="749" spans="1:16">
      <c r="A749" s="260" t="e">
        <f>SUMIFS('APP-1'!#REF!,'APP-1'!#REF!,ANALITICO!$F749)</f>
        <v>#REF!</v>
      </c>
      <c r="B749" s="260" t="str">
        <f t="shared" si="34"/>
        <v>2000</v>
      </c>
      <c r="C749" s="264" t="str">
        <f t="shared" si="35"/>
        <v>2</v>
      </c>
      <c r="D749" s="264" t="str">
        <f t="shared" si="36"/>
        <v>1</v>
      </c>
      <c r="E749" s="260" t="s">
        <v>526</v>
      </c>
      <c r="F749" s="260">
        <v>224223</v>
      </c>
      <c r="G749" s="260" t="s">
        <v>527</v>
      </c>
      <c r="H749" s="260">
        <v>24212165</v>
      </c>
      <c r="J749" s="261">
        <v>427383</v>
      </c>
      <c r="K749" s="261">
        <v>427383</v>
      </c>
      <c r="L749" s="261">
        <v>0</v>
      </c>
      <c r="M749" s="261">
        <v>0</v>
      </c>
      <c r="O749" s="260" t="s">
        <v>579</v>
      </c>
      <c r="P749" s="260">
        <v>224223</v>
      </c>
    </row>
    <row r="750" spans="1:16">
      <c r="A750" s="260" t="e">
        <f>SUMIFS('APP-1'!#REF!,'APP-1'!#REF!,ANALITICO!$F750)</f>
        <v>#REF!</v>
      </c>
      <c r="B750" s="260" t="str">
        <f t="shared" si="34"/>
        <v>2000</v>
      </c>
      <c r="C750" s="264" t="str">
        <f t="shared" si="35"/>
        <v>2</v>
      </c>
      <c r="D750" s="264" t="str">
        <f t="shared" si="36"/>
        <v>1</v>
      </c>
      <c r="E750" s="260" t="s">
        <v>526</v>
      </c>
      <c r="F750" s="260">
        <v>224223</v>
      </c>
      <c r="G750" s="260" t="s">
        <v>527</v>
      </c>
      <c r="H750" s="260">
        <v>24612100</v>
      </c>
      <c r="J750" s="261">
        <v>5000000</v>
      </c>
      <c r="K750" s="261">
        <v>5000000</v>
      </c>
      <c r="L750" s="261">
        <v>0</v>
      </c>
      <c r="M750" s="261">
        <v>0</v>
      </c>
      <c r="O750" s="260" t="s">
        <v>579</v>
      </c>
      <c r="P750" s="260">
        <v>224223</v>
      </c>
    </row>
    <row r="751" spans="1:16">
      <c r="A751" s="260" t="e">
        <f>SUMIFS('APP-1'!#REF!,'APP-1'!#REF!,ANALITICO!$F751)</f>
        <v>#REF!</v>
      </c>
      <c r="B751" s="260" t="str">
        <f t="shared" si="34"/>
        <v>2000</v>
      </c>
      <c r="C751" s="264" t="str">
        <f t="shared" si="35"/>
        <v>2</v>
      </c>
      <c r="D751" s="264" t="str">
        <f t="shared" si="36"/>
        <v>1</v>
      </c>
      <c r="E751" s="260" t="s">
        <v>526</v>
      </c>
      <c r="F751" s="260">
        <v>224223</v>
      </c>
      <c r="G751" s="260" t="s">
        <v>527</v>
      </c>
      <c r="H751" s="260">
        <v>24612165</v>
      </c>
      <c r="J751" s="261">
        <v>4425164</v>
      </c>
      <c r="K751" s="261">
        <v>4425164</v>
      </c>
      <c r="L751" s="261">
        <v>0</v>
      </c>
      <c r="M751" s="261">
        <v>0</v>
      </c>
      <c r="O751" s="260" t="s">
        <v>579</v>
      </c>
      <c r="P751" s="260">
        <v>224223</v>
      </c>
    </row>
    <row r="752" spans="1:16">
      <c r="A752" s="260" t="e">
        <f>SUMIFS('APP-1'!#REF!,'APP-1'!#REF!,ANALITICO!$F752)</f>
        <v>#REF!</v>
      </c>
      <c r="B752" s="260" t="str">
        <f t="shared" si="34"/>
        <v>2000</v>
      </c>
      <c r="C752" s="264" t="str">
        <f t="shared" si="35"/>
        <v>2</v>
      </c>
      <c r="D752" s="264" t="str">
        <f t="shared" si="36"/>
        <v>1</v>
      </c>
      <c r="E752" s="260" t="s">
        <v>526</v>
      </c>
      <c r="F752" s="260">
        <v>224223</v>
      </c>
      <c r="G752" s="260" t="s">
        <v>527</v>
      </c>
      <c r="H752" s="260">
        <v>24612170</v>
      </c>
      <c r="J752" s="261">
        <v>29725806</v>
      </c>
      <c r="K752" s="261">
        <v>29725806</v>
      </c>
      <c r="L752" s="261">
        <v>29725806</v>
      </c>
      <c r="M752" s="261">
        <v>0</v>
      </c>
      <c r="O752" s="260" t="s">
        <v>579</v>
      </c>
      <c r="P752" s="260">
        <v>224223</v>
      </c>
    </row>
    <row r="753" spans="1:16">
      <c r="A753" s="260" t="e">
        <f>SUMIFS('APP-1'!#REF!,'APP-1'!#REF!,ANALITICO!$F753)</f>
        <v>#REF!</v>
      </c>
      <c r="B753" s="260" t="str">
        <f t="shared" si="34"/>
        <v>2000</v>
      </c>
      <c r="C753" s="264" t="str">
        <f t="shared" si="35"/>
        <v>2</v>
      </c>
      <c r="D753" s="264" t="str">
        <f t="shared" si="36"/>
        <v>1</v>
      </c>
      <c r="E753" s="260" t="s">
        <v>526</v>
      </c>
      <c r="F753" s="260">
        <v>224223</v>
      </c>
      <c r="G753" s="260" t="s">
        <v>527</v>
      </c>
      <c r="H753" s="260">
        <v>24712100</v>
      </c>
      <c r="J753" s="261">
        <v>800000</v>
      </c>
      <c r="K753" s="261">
        <v>800000</v>
      </c>
      <c r="L753" s="261">
        <v>0</v>
      </c>
      <c r="M753" s="261">
        <v>0</v>
      </c>
      <c r="O753" s="260" t="s">
        <v>579</v>
      </c>
      <c r="P753" s="260">
        <v>224223</v>
      </c>
    </row>
    <row r="754" spans="1:16">
      <c r="A754" s="260" t="e">
        <f>SUMIFS('APP-1'!#REF!,'APP-1'!#REF!,ANALITICO!$F754)</f>
        <v>#REF!</v>
      </c>
      <c r="B754" s="260" t="str">
        <f t="shared" si="34"/>
        <v>2000</v>
      </c>
      <c r="C754" s="264" t="str">
        <f t="shared" si="35"/>
        <v>2</v>
      </c>
      <c r="D754" s="264" t="str">
        <f t="shared" si="36"/>
        <v>1</v>
      </c>
      <c r="E754" s="260" t="s">
        <v>526</v>
      </c>
      <c r="F754" s="260">
        <v>224223</v>
      </c>
      <c r="G754" s="260" t="s">
        <v>527</v>
      </c>
      <c r="H754" s="260">
        <v>24712165</v>
      </c>
      <c r="J754" s="261">
        <v>395084</v>
      </c>
      <c r="K754" s="261">
        <v>395084</v>
      </c>
      <c r="L754" s="261">
        <v>0</v>
      </c>
      <c r="M754" s="261">
        <v>0</v>
      </c>
      <c r="O754" s="260" t="s">
        <v>579</v>
      </c>
      <c r="P754" s="260">
        <v>224223</v>
      </c>
    </row>
    <row r="755" spans="1:16">
      <c r="A755" s="260" t="e">
        <f>SUMIFS('APP-1'!#REF!,'APP-1'!#REF!,ANALITICO!$F755)</f>
        <v>#REF!</v>
      </c>
      <c r="B755" s="260" t="str">
        <f t="shared" si="34"/>
        <v>2000</v>
      </c>
      <c r="C755" s="264" t="str">
        <f t="shared" si="35"/>
        <v>1</v>
      </c>
      <c r="D755" s="264" t="str">
        <f t="shared" si="36"/>
        <v>1</v>
      </c>
      <c r="E755" s="260" t="s">
        <v>526</v>
      </c>
      <c r="F755" s="260">
        <v>224223</v>
      </c>
      <c r="G755" s="260" t="s">
        <v>527</v>
      </c>
      <c r="H755" s="260">
        <v>25111100</v>
      </c>
      <c r="J755" s="261">
        <v>4510</v>
      </c>
      <c r="K755" s="261">
        <v>4510</v>
      </c>
      <c r="L755" s="261">
        <v>0</v>
      </c>
      <c r="M755" s="261">
        <v>0</v>
      </c>
      <c r="O755" s="260" t="s">
        <v>579</v>
      </c>
      <c r="P755" s="260">
        <v>224223</v>
      </c>
    </row>
    <row r="756" spans="1:16">
      <c r="A756" s="260" t="e">
        <f>SUMIFS('APP-1'!#REF!,'APP-1'!#REF!,ANALITICO!$F756)</f>
        <v>#REF!</v>
      </c>
      <c r="B756" s="260" t="str">
        <f t="shared" si="34"/>
        <v>2000</v>
      </c>
      <c r="C756" s="264" t="str">
        <f t="shared" si="35"/>
        <v>1</v>
      </c>
      <c r="D756" s="264" t="str">
        <f t="shared" si="36"/>
        <v>1</v>
      </c>
      <c r="E756" s="260" t="s">
        <v>526</v>
      </c>
      <c r="F756" s="260">
        <v>224223</v>
      </c>
      <c r="G756" s="260" t="s">
        <v>527</v>
      </c>
      <c r="H756" s="260">
        <v>25611100</v>
      </c>
      <c r="J756" s="261">
        <v>85500</v>
      </c>
      <c r="K756" s="261">
        <v>85500</v>
      </c>
      <c r="L756" s="261">
        <v>0</v>
      </c>
      <c r="M756" s="261">
        <v>0</v>
      </c>
      <c r="O756" s="260" t="s">
        <v>579</v>
      </c>
      <c r="P756" s="260">
        <v>224223</v>
      </c>
    </row>
    <row r="757" spans="1:16">
      <c r="A757" s="260" t="e">
        <f>SUMIFS('APP-1'!#REF!,'APP-1'!#REF!,ANALITICO!$F757)</f>
        <v>#REF!</v>
      </c>
      <c r="B757" s="260" t="str">
        <f t="shared" si="34"/>
        <v>2000</v>
      </c>
      <c r="C757" s="264" t="str">
        <f t="shared" si="35"/>
        <v>2</v>
      </c>
      <c r="D757" s="264" t="str">
        <f t="shared" si="36"/>
        <v>1</v>
      </c>
      <c r="E757" s="260" t="s">
        <v>526</v>
      </c>
      <c r="F757" s="260">
        <v>224223</v>
      </c>
      <c r="G757" s="260" t="s">
        <v>527</v>
      </c>
      <c r="H757" s="260">
        <v>29112100</v>
      </c>
      <c r="J757" s="261">
        <v>245865</v>
      </c>
      <c r="K757" s="261">
        <v>245865</v>
      </c>
      <c r="L757" s="261">
        <v>0</v>
      </c>
      <c r="M757" s="261">
        <v>0</v>
      </c>
      <c r="O757" s="260" t="s">
        <v>579</v>
      </c>
      <c r="P757" s="260">
        <v>224223</v>
      </c>
    </row>
    <row r="758" spans="1:16">
      <c r="A758" s="260" t="e">
        <f>SUMIFS('APP-1'!#REF!,'APP-1'!#REF!,ANALITICO!$F758)</f>
        <v>#REF!</v>
      </c>
      <c r="B758" s="260" t="str">
        <f t="shared" si="34"/>
        <v>3000</v>
      </c>
      <c r="C758" s="264" t="str">
        <f t="shared" si="35"/>
        <v>2</v>
      </c>
      <c r="D758" s="264" t="str">
        <f t="shared" si="36"/>
        <v>2</v>
      </c>
      <c r="E758" s="260" t="s">
        <v>526</v>
      </c>
      <c r="F758" s="260">
        <v>224223</v>
      </c>
      <c r="G758" s="260" t="s">
        <v>527</v>
      </c>
      <c r="H758" s="260">
        <v>31122200</v>
      </c>
      <c r="J758" s="261">
        <v>9987382</v>
      </c>
      <c r="K758" s="261">
        <v>9987382</v>
      </c>
      <c r="L758" s="261">
        <v>0</v>
      </c>
      <c r="M758" s="261">
        <v>0</v>
      </c>
      <c r="O758" s="260" t="s">
        <v>579</v>
      </c>
      <c r="P758" s="260">
        <v>224223</v>
      </c>
    </row>
    <row r="759" spans="1:16">
      <c r="A759" s="260" t="e">
        <f>SUMIFS('APP-1'!#REF!,'APP-1'!#REF!,ANALITICO!$F759)</f>
        <v>#REF!</v>
      </c>
      <c r="B759" s="260" t="str">
        <f t="shared" si="34"/>
        <v>3000</v>
      </c>
      <c r="C759" s="264" t="str">
        <f t="shared" si="35"/>
        <v>1</v>
      </c>
      <c r="D759" s="264" t="str">
        <f t="shared" si="36"/>
        <v>1</v>
      </c>
      <c r="E759" s="260" t="s">
        <v>526</v>
      </c>
      <c r="F759" s="260">
        <v>224223</v>
      </c>
      <c r="G759" s="260" t="s">
        <v>527</v>
      </c>
      <c r="H759" s="260">
        <v>31211100</v>
      </c>
      <c r="J759" s="261">
        <v>48000</v>
      </c>
      <c r="K759" s="261">
        <v>48000</v>
      </c>
      <c r="L759" s="261">
        <v>9209.2800000000007</v>
      </c>
      <c r="M759" s="261">
        <v>9209.2800000000007</v>
      </c>
      <c r="O759" s="260" t="s">
        <v>579</v>
      </c>
      <c r="P759" s="260">
        <v>224223</v>
      </c>
    </row>
    <row r="760" spans="1:16">
      <c r="A760" s="260" t="e">
        <f>SUMIFS('APP-1'!#REF!,'APP-1'!#REF!,ANALITICO!$F760)</f>
        <v>#REF!</v>
      </c>
      <c r="B760" s="260" t="str">
        <f t="shared" si="34"/>
        <v>3000</v>
      </c>
      <c r="C760" s="264" t="str">
        <f t="shared" si="35"/>
        <v>2</v>
      </c>
      <c r="D760" s="264" t="str">
        <f t="shared" si="36"/>
        <v>1</v>
      </c>
      <c r="E760" s="260" t="s">
        <v>526</v>
      </c>
      <c r="F760" s="260">
        <v>224223</v>
      </c>
      <c r="G760" s="260" t="s">
        <v>527</v>
      </c>
      <c r="H760" s="260">
        <v>35112100</v>
      </c>
      <c r="J760" s="261">
        <v>2000000</v>
      </c>
      <c r="K760" s="261">
        <v>2000000</v>
      </c>
      <c r="L760" s="261">
        <v>0</v>
      </c>
      <c r="M760" s="261">
        <v>0</v>
      </c>
      <c r="O760" s="260" t="s">
        <v>579</v>
      </c>
      <c r="P760" s="260">
        <v>224223</v>
      </c>
    </row>
    <row r="761" spans="1:16">
      <c r="A761" s="260" t="e">
        <f>SUMIFS('APP-1'!#REF!,'APP-1'!#REF!,ANALITICO!$F761)</f>
        <v>#REF!</v>
      </c>
      <c r="B761" s="282" t="str">
        <f t="shared" si="34"/>
        <v>3000</v>
      </c>
      <c r="C761" s="264" t="str">
        <f t="shared" si="35"/>
        <v>2</v>
      </c>
      <c r="D761" s="264" t="str">
        <f t="shared" si="36"/>
        <v>2</v>
      </c>
      <c r="E761" s="260" t="s">
        <v>526</v>
      </c>
      <c r="F761" s="260">
        <v>224223</v>
      </c>
      <c r="G761" s="260" t="s">
        <v>527</v>
      </c>
      <c r="H761" s="260">
        <v>39812200</v>
      </c>
      <c r="J761" s="261">
        <v>942855</v>
      </c>
      <c r="K761" s="261">
        <v>942855</v>
      </c>
      <c r="L761" s="261">
        <v>134325</v>
      </c>
      <c r="M761" s="261">
        <v>134325</v>
      </c>
      <c r="O761" s="260" t="s">
        <v>579</v>
      </c>
      <c r="P761" s="260">
        <v>224223</v>
      </c>
    </row>
    <row r="762" spans="1:16">
      <c r="A762" s="260" t="e">
        <f>SUMIFS('APP-1'!#REF!,'APP-1'!#REF!,ANALITICO!$F762)</f>
        <v>#REF!</v>
      </c>
      <c r="B762" s="282" t="str">
        <f t="shared" si="34"/>
        <v>3000</v>
      </c>
      <c r="C762" s="264" t="str">
        <f t="shared" si="35"/>
        <v>2</v>
      </c>
      <c r="D762" s="264" t="str">
        <f t="shared" si="36"/>
        <v>2</v>
      </c>
      <c r="E762" s="260" t="s">
        <v>526</v>
      </c>
      <c r="F762" s="260">
        <v>224223</v>
      </c>
      <c r="G762" s="260" t="s">
        <v>527</v>
      </c>
      <c r="H762" s="260">
        <v>39812208</v>
      </c>
      <c r="J762" s="261">
        <v>90813</v>
      </c>
      <c r="K762" s="261">
        <v>90813</v>
      </c>
      <c r="L762" s="261">
        <v>5795</v>
      </c>
      <c r="M762" s="261">
        <v>5795</v>
      </c>
      <c r="O762" s="260" t="s">
        <v>579</v>
      </c>
      <c r="P762" s="260">
        <v>224223</v>
      </c>
    </row>
    <row r="763" spans="1:16">
      <c r="A763" s="260" t="e">
        <f>SUMIFS('APP-1'!#REF!,'APP-1'!#REF!,ANALITICO!$F763)</f>
        <v>#REF!</v>
      </c>
      <c r="B763" s="282" t="str">
        <f t="shared" si="34"/>
        <v>3000</v>
      </c>
      <c r="C763" s="264" t="str">
        <f t="shared" si="35"/>
        <v>2</v>
      </c>
      <c r="D763" s="264" t="str">
        <f t="shared" si="36"/>
        <v>1</v>
      </c>
      <c r="E763" s="260" t="s">
        <v>526</v>
      </c>
      <c r="F763" s="260">
        <v>224223</v>
      </c>
      <c r="G763" s="260" t="s">
        <v>527</v>
      </c>
      <c r="H763" s="260">
        <v>39822100</v>
      </c>
      <c r="J763" s="261">
        <v>123040</v>
      </c>
      <c r="K763" s="261">
        <v>123040</v>
      </c>
      <c r="L763" s="261">
        <v>0</v>
      </c>
      <c r="M763" s="261">
        <v>0</v>
      </c>
      <c r="O763" s="260" t="s">
        <v>579</v>
      </c>
      <c r="P763" s="260">
        <v>224223</v>
      </c>
    </row>
    <row r="764" spans="1:16">
      <c r="A764" s="260" t="e">
        <f>SUMIFS('APP-1'!#REF!,'APP-1'!#REF!,ANALITICO!$F764)</f>
        <v>#REF!</v>
      </c>
      <c r="B764" s="282" t="str">
        <f t="shared" si="34"/>
        <v>3000</v>
      </c>
      <c r="C764" s="264" t="str">
        <f t="shared" si="35"/>
        <v>2</v>
      </c>
      <c r="D764" s="264" t="str">
        <f t="shared" si="36"/>
        <v>1</v>
      </c>
      <c r="E764" s="260" t="s">
        <v>526</v>
      </c>
      <c r="F764" s="260">
        <v>224223</v>
      </c>
      <c r="G764" s="260" t="s">
        <v>527</v>
      </c>
      <c r="H764" s="260">
        <v>39822108</v>
      </c>
      <c r="J764" s="261">
        <v>37038</v>
      </c>
      <c r="K764" s="261">
        <v>37038</v>
      </c>
      <c r="L764" s="261">
        <v>0</v>
      </c>
      <c r="M764" s="261">
        <v>0</v>
      </c>
      <c r="O764" s="260" t="s">
        <v>579</v>
      </c>
      <c r="P764" s="260">
        <v>224223</v>
      </c>
    </row>
    <row r="765" spans="1:16">
      <c r="A765" s="260" t="e">
        <f>SUMIFS('APP-1'!#REF!,'APP-1'!#REF!,ANALITICO!$F765)</f>
        <v>#REF!</v>
      </c>
      <c r="B765" s="260" t="str">
        <f t="shared" si="34"/>
        <v>5000</v>
      </c>
      <c r="C765" s="264" t="str">
        <f t="shared" si="35"/>
        <v>2</v>
      </c>
      <c r="D765" s="264" t="str">
        <f t="shared" si="36"/>
        <v>1</v>
      </c>
      <c r="E765" s="260" t="s">
        <v>526</v>
      </c>
      <c r="F765" s="260">
        <v>224223</v>
      </c>
      <c r="G765" s="260" t="s">
        <v>527</v>
      </c>
      <c r="H765" s="260">
        <v>56312100</v>
      </c>
      <c r="I765" s="260" t="s">
        <v>566</v>
      </c>
      <c r="J765" s="261">
        <v>437000</v>
      </c>
      <c r="K765" s="261">
        <v>437000</v>
      </c>
      <c r="L765" s="261">
        <v>0</v>
      </c>
      <c r="M765" s="261">
        <v>0</v>
      </c>
      <c r="O765" s="260" t="s">
        <v>579</v>
      </c>
      <c r="P765" s="260">
        <v>224223</v>
      </c>
    </row>
    <row r="766" spans="1:16">
      <c r="A766" s="260" t="e">
        <f>SUMIFS('APP-1'!#REF!,'APP-1'!#REF!,ANALITICO!$F766)</f>
        <v>#REF!</v>
      </c>
      <c r="B766" s="260" t="str">
        <f t="shared" si="34"/>
        <v>3000</v>
      </c>
      <c r="C766" s="264" t="str">
        <f t="shared" si="35"/>
        <v>2</v>
      </c>
      <c r="D766" s="264" t="str">
        <f t="shared" si="36"/>
        <v>2</v>
      </c>
      <c r="E766" s="260" t="s">
        <v>526</v>
      </c>
      <c r="F766" s="260">
        <v>224223</v>
      </c>
      <c r="G766" s="260" t="s">
        <v>531</v>
      </c>
      <c r="H766" s="260">
        <v>31122200</v>
      </c>
      <c r="J766" s="261">
        <v>135059234</v>
      </c>
      <c r="K766" s="261">
        <v>135059234</v>
      </c>
      <c r="L766" s="261">
        <v>36766943.600000001</v>
      </c>
      <c r="M766" s="261">
        <v>36766943.600000001</v>
      </c>
      <c r="O766" s="260" t="s">
        <v>579</v>
      </c>
      <c r="P766" s="260">
        <v>224223</v>
      </c>
    </row>
    <row r="767" spans="1:16">
      <c r="A767" s="260" t="e">
        <f>SUMIFS('APP-1'!#REF!,'APP-1'!#REF!,ANALITICO!$F767)</f>
        <v>#REF!</v>
      </c>
      <c r="B767" s="282" t="str">
        <f t="shared" si="34"/>
        <v>1000</v>
      </c>
      <c r="C767" s="264" t="str">
        <f t="shared" si="35"/>
        <v>1</v>
      </c>
      <c r="D767" s="264" t="str">
        <f t="shared" si="36"/>
        <v>1</v>
      </c>
      <c r="E767" s="260" t="s">
        <v>526</v>
      </c>
      <c r="F767" s="260">
        <v>225224</v>
      </c>
      <c r="G767" s="260" t="s">
        <v>527</v>
      </c>
      <c r="H767" s="260">
        <v>11321100</v>
      </c>
      <c r="J767" s="261">
        <v>18142381</v>
      </c>
      <c r="K767" s="261">
        <v>18142381</v>
      </c>
      <c r="L767" s="261">
        <v>4623302</v>
      </c>
      <c r="M767" s="261">
        <v>4623302</v>
      </c>
      <c r="O767" s="260" t="s">
        <v>579</v>
      </c>
      <c r="P767" s="260">
        <v>225224</v>
      </c>
    </row>
    <row r="768" spans="1:16">
      <c r="A768" s="260" t="e">
        <f>SUMIFS('APP-1'!#REF!,'APP-1'!#REF!,ANALITICO!$F768)</f>
        <v>#REF!</v>
      </c>
      <c r="B768" s="282" t="str">
        <f t="shared" si="34"/>
        <v>1000</v>
      </c>
      <c r="C768" s="264" t="str">
        <f t="shared" si="35"/>
        <v>1</v>
      </c>
      <c r="D768" s="264" t="str">
        <f t="shared" si="36"/>
        <v>1</v>
      </c>
      <c r="E768" s="260" t="s">
        <v>526</v>
      </c>
      <c r="F768" s="260">
        <v>225224</v>
      </c>
      <c r="G768" s="260" t="s">
        <v>527</v>
      </c>
      <c r="H768" s="260">
        <v>13311100</v>
      </c>
      <c r="J768" s="261">
        <v>2362550</v>
      </c>
      <c r="K768" s="261">
        <v>2362550</v>
      </c>
      <c r="L768" s="261">
        <v>691172</v>
      </c>
      <c r="M768" s="261">
        <v>691172</v>
      </c>
      <c r="O768" s="260" t="s">
        <v>579</v>
      </c>
      <c r="P768" s="260">
        <v>225224</v>
      </c>
    </row>
    <row r="769" spans="1:16">
      <c r="A769" s="260" t="e">
        <f>SUMIFS('APP-1'!#REF!,'APP-1'!#REF!,ANALITICO!$F769)</f>
        <v>#REF!</v>
      </c>
      <c r="B769" s="282" t="str">
        <f t="shared" si="34"/>
        <v>1000</v>
      </c>
      <c r="C769" s="264" t="str">
        <f t="shared" si="35"/>
        <v>1</v>
      </c>
      <c r="D769" s="264" t="str">
        <f t="shared" si="36"/>
        <v>1</v>
      </c>
      <c r="E769" s="260" t="s">
        <v>526</v>
      </c>
      <c r="F769" s="260">
        <v>225224</v>
      </c>
      <c r="G769" s="260" t="s">
        <v>527</v>
      </c>
      <c r="H769" s="260">
        <v>13321100</v>
      </c>
      <c r="J769" s="261">
        <v>525621</v>
      </c>
      <c r="K769" s="261">
        <v>525621</v>
      </c>
      <c r="L769" s="261">
        <v>160350</v>
      </c>
      <c r="M769" s="261">
        <v>160350</v>
      </c>
      <c r="O769" s="260" t="s">
        <v>579</v>
      </c>
      <c r="P769" s="260">
        <v>225224</v>
      </c>
    </row>
    <row r="770" spans="1:16">
      <c r="A770" s="260" t="e">
        <f>SUMIFS('APP-1'!#REF!,'APP-1'!#REF!,ANALITICO!$F770)</f>
        <v>#REF!</v>
      </c>
      <c r="B770" s="282" t="str">
        <f t="shared" si="34"/>
        <v>1000</v>
      </c>
      <c r="C770" s="264" t="str">
        <f t="shared" si="35"/>
        <v>1</v>
      </c>
      <c r="D770" s="264" t="str">
        <f t="shared" si="36"/>
        <v>1</v>
      </c>
      <c r="E770" s="260" t="s">
        <v>526</v>
      </c>
      <c r="F770" s="260">
        <v>225224</v>
      </c>
      <c r="G770" s="260" t="s">
        <v>527</v>
      </c>
      <c r="H770" s="260">
        <v>13431100</v>
      </c>
      <c r="J770" s="261">
        <v>1665255</v>
      </c>
      <c r="K770" s="261">
        <v>1665255</v>
      </c>
      <c r="L770" s="261">
        <v>353877.21</v>
      </c>
      <c r="M770" s="261">
        <v>353877.21</v>
      </c>
      <c r="O770" s="260" t="s">
        <v>579</v>
      </c>
      <c r="P770" s="260">
        <v>225224</v>
      </c>
    </row>
    <row r="771" spans="1:16">
      <c r="A771" s="260" t="e">
        <f>SUMIFS('APP-1'!#REF!,'APP-1'!#REF!,ANALITICO!$F771)</f>
        <v>#REF!</v>
      </c>
      <c r="B771" s="282" t="str">
        <f t="shared" si="34"/>
        <v>1000</v>
      </c>
      <c r="C771" s="264" t="str">
        <f t="shared" si="35"/>
        <v>1</v>
      </c>
      <c r="D771" s="264" t="str">
        <f t="shared" si="36"/>
        <v>2</v>
      </c>
      <c r="E771" s="260" t="s">
        <v>526</v>
      </c>
      <c r="F771" s="260">
        <v>225224</v>
      </c>
      <c r="G771" s="260" t="s">
        <v>527</v>
      </c>
      <c r="H771" s="260">
        <v>14111201</v>
      </c>
      <c r="J771" s="261">
        <v>1050332</v>
      </c>
      <c r="K771" s="261">
        <v>1050332</v>
      </c>
      <c r="L771" s="261">
        <v>209004.08</v>
      </c>
      <c r="M771" s="261">
        <v>209004.08</v>
      </c>
      <c r="O771" s="260" t="s">
        <v>579</v>
      </c>
      <c r="P771" s="260">
        <v>225224</v>
      </c>
    </row>
    <row r="772" spans="1:16">
      <c r="A772" s="260" t="e">
        <f>SUMIFS('APP-1'!#REF!,'APP-1'!#REF!,ANALITICO!$F772)</f>
        <v>#REF!</v>
      </c>
      <c r="B772" s="282" t="str">
        <f t="shared" ref="B772:B835" si="37">MID(H772,1,1)&amp;"000"</f>
        <v>1000</v>
      </c>
      <c r="C772" s="264" t="str">
        <f t="shared" ref="C772:C835" si="38">MID(H772,5,1)</f>
        <v>1</v>
      </c>
      <c r="D772" s="264" t="str">
        <f t="shared" ref="D772:D835" si="39">MID(H772,6,1)</f>
        <v>2</v>
      </c>
      <c r="E772" s="260" t="s">
        <v>526</v>
      </c>
      <c r="F772" s="260">
        <v>225224</v>
      </c>
      <c r="G772" s="260" t="s">
        <v>527</v>
      </c>
      <c r="H772" s="260">
        <v>14111203</v>
      </c>
      <c r="J772" s="261">
        <v>491949</v>
      </c>
      <c r="K772" s="261">
        <v>491949</v>
      </c>
      <c r="L772" s="261">
        <v>99425.99</v>
      </c>
      <c r="M772" s="261">
        <v>99425.99</v>
      </c>
      <c r="O772" s="260" t="s">
        <v>579</v>
      </c>
      <c r="P772" s="260">
        <v>225224</v>
      </c>
    </row>
    <row r="773" spans="1:16">
      <c r="A773" s="260" t="e">
        <f>SUMIFS('APP-1'!#REF!,'APP-1'!#REF!,ANALITICO!$F773)</f>
        <v>#REF!</v>
      </c>
      <c r="B773" s="282" t="str">
        <f t="shared" si="37"/>
        <v>1000</v>
      </c>
      <c r="C773" s="264" t="str">
        <f t="shared" si="38"/>
        <v>1</v>
      </c>
      <c r="D773" s="264" t="str">
        <f t="shared" si="39"/>
        <v>2</v>
      </c>
      <c r="E773" s="260" t="s">
        <v>526</v>
      </c>
      <c r="F773" s="260">
        <v>225224</v>
      </c>
      <c r="G773" s="260" t="s">
        <v>527</v>
      </c>
      <c r="H773" s="260">
        <v>14111208</v>
      </c>
      <c r="J773" s="261">
        <v>140591</v>
      </c>
      <c r="K773" s="261">
        <v>140591</v>
      </c>
      <c r="L773" s="261">
        <v>27363.48</v>
      </c>
      <c r="M773" s="261">
        <v>27363.48</v>
      </c>
      <c r="O773" s="260" t="s">
        <v>579</v>
      </c>
      <c r="P773" s="260">
        <v>225224</v>
      </c>
    </row>
    <row r="774" spans="1:16">
      <c r="A774" s="260" t="e">
        <f>SUMIFS('APP-1'!#REF!,'APP-1'!#REF!,ANALITICO!$F774)</f>
        <v>#REF!</v>
      </c>
      <c r="B774" s="282" t="str">
        <f t="shared" si="37"/>
        <v>1000</v>
      </c>
      <c r="C774" s="264" t="str">
        <f t="shared" si="38"/>
        <v>1</v>
      </c>
      <c r="D774" s="264" t="str">
        <f t="shared" si="39"/>
        <v>2</v>
      </c>
      <c r="E774" s="260" t="s">
        <v>526</v>
      </c>
      <c r="F774" s="260">
        <v>225224</v>
      </c>
      <c r="G774" s="260" t="s">
        <v>527</v>
      </c>
      <c r="H774" s="260">
        <v>14211201</v>
      </c>
      <c r="J774" s="261">
        <v>341693</v>
      </c>
      <c r="K774" s="261">
        <v>341693</v>
      </c>
      <c r="L774" s="261">
        <v>60600.33</v>
      </c>
      <c r="M774" s="261">
        <v>60600.33</v>
      </c>
      <c r="O774" s="260" t="s">
        <v>579</v>
      </c>
      <c r="P774" s="260">
        <v>225224</v>
      </c>
    </row>
    <row r="775" spans="1:16">
      <c r="A775" s="260" t="e">
        <f>SUMIFS('APP-1'!#REF!,'APP-1'!#REF!,ANALITICO!$F775)</f>
        <v>#REF!</v>
      </c>
      <c r="B775" s="282" t="str">
        <f t="shared" si="37"/>
        <v>1000</v>
      </c>
      <c r="C775" s="264" t="str">
        <f t="shared" si="38"/>
        <v>1</v>
      </c>
      <c r="D775" s="264" t="str">
        <f t="shared" si="39"/>
        <v>2</v>
      </c>
      <c r="E775" s="260" t="s">
        <v>526</v>
      </c>
      <c r="F775" s="260">
        <v>225224</v>
      </c>
      <c r="G775" s="260" t="s">
        <v>527</v>
      </c>
      <c r="H775" s="260">
        <v>14211203</v>
      </c>
      <c r="J775" s="261">
        <v>353148</v>
      </c>
      <c r="K775" s="261">
        <v>353148</v>
      </c>
      <c r="L775" s="261">
        <v>67417.009999999995</v>
      </c>
      <c r="M775" s="261">
        <v>67417.009999999995</v>
      </c>
      <c r="O775" s="260" t="s">
        <v>579</v>
      </c>
      <c r="P775" s="260">
        <v>225224</v>
      </c>
    </row>
    <row r="776" spans="1:16">
      <c r="A776" s="260" t="e">
        <f>SUMIFS('APP-1'!#REF!,'APP-1'!#REF!,ANALITICO!$F776)</f>
        <v>#REF!</v>
      </c>
      <c r="B776" s="282" t="str">
        <f t="shared" si="37"/>
        <v>1000</v>
      </c>
      <c r="C776" s="264" t="str">
        <f t="shared" si="38"/>
        <v>1</v>
      </c>
      <c r="D776" s="264" t="str">
        <f t="shared" si="39"/>
        <v>2</v>
      </c>
      <c r="E776" s="260" t="s">
        <v>526</v>
      </c>
      <c r="F776" s="260">
        <v>225224</v>
      </c>
      <c r="G776" s="260" t="s">
        <v>527</v>
      </c>
      <c r="H776" s="260">
        <v>14311200</v>
      </c>
      <c r="J776" s="261">
        <v>566742</v>
      </c>
      <c r="K776" s="261">
        <v>566742</v>
      </c>
      <c r="L776" s="261">
        <v>96562</v>
      </c>
      <c r="M776" s="261">
        <v>96562</v>
      </c>
      <c r="O776" s="260" t="s">
        <v>579</v>
      </c>
      <c r="P776" s="260">
        <v>225224</v>
      </c>
    </row>
    <row r="777" spans="1:16">
      <c r="A777" s="260" t="e">
        <f>SUMIFS('APP-1'!#REF!,'APP-1'!#REF!,ANALITICO!$F777)</f>
        <v>#REF!</v>
      </c>
      <c r="B777" s="282" t="str">
        <f t="shared" si="37"/>
        <v>1000</v>
      </c>
      <c r="C777" s="264" t="str">
        <f t="shared" si="38"/>
        <v>1</v>
      </c>
      <c r="D777" s="264" t="str">
        <f t="shared" si="39"/>
        <v>2</v>
      </c>
      <c r="E777" s="260" t="s">
        <v>526</v>
      </c>
      <c r="F777" s="260">
        <v>225224</v>
      </c>
      <c r="G777" s="260" t="s">
        <v>527</v>
      </c>
      <c r="H777" s="260">
        <v>14411200</v>
      </c>
      <c r="J777" s="261">
        <v>400507</v>
      </c>
      <c r="K777" s="261">
        <v>400507</v>
      </c>
      <c r="L777" s="261">
        <v>65820.509999999995</v>
      </c>
      <c r="M777" s="261">
        <v>65820.509999999995</v>
      </c>
      <c r="O777" s="260" t="s">
        <v>579</v>
      </c>
      <c r="P777" s="260">
        <v>225224</v>
      </c>
    </row>
    <row r="778" spans="1:16">
      <c r="A778" s="260" t="e">
        <f>SUMIFS('APP-1'!#REF!,'APP-1'!#REF!,ANALITICO!$F778)</f>
        <v>#REF!</v>
      </c>
      <c r="B778" s="282" t="str">
        <f t="shared" si="37"/>
        <v>1000</v>
      </c>
      <c r="C778" s="264" t="str">
        <f t="shared" si="38"/>
        <v>1</v>
      </c>
      <c r="D778" s="264" t="str">
        <f t="shared" si="39"/>
        <v>2</v>
      </c>
      <c r="E778" s="260" t="s">
        <v>526</v>
      </c>
      <c r="F778" s="260">
        <v>225224</v>
      </c>
      <c r="G778" s="260" t="s">
        <v>527</v>
      </c>
      <c r="H778" s="260">
        <v>14431200</v>
      </c>
      <c r="J778" s="261">
        <v>47135</v>
      </c>
      <c r="K778" s="261">
        <v>47135</v>
      </c>
      <c r="L778" s="261">
        <v>7177.02</v>
      </c>
      <c r="M778" s="261">
        <v>7177.02</v>
      </c>
      <c r="O778" s="260" t="s">
        <v>579</v>
      </c>
      <c r="P778" s="260">
        <v>225224</v>
      </c>
    </row>
    <row r="779" spans="1:16">
      <c r="A779" s="260" t="e">
        <f>SUMIFS('APP-1'!#REF!,'APP-1'!#REF!,ANALITICO!$F779)</f>
        <v>#REF!</v>
      </c>
      <c r="B779" s="282" t="str">
        <f t="shared" si="37"/>
        <v>1000</v>
      </c>
      <c r="C779" s="264" t="str">
        <f t="shared" si="38"/>
        <v>1</v>
      </c>
      <c r="D779" s="264" t="str">
        <f t="shared" si="39"/>
        <v>1</v>
      </c>
      <c r="E779" s="260" t="s">
        <v>526</v>
      </c>
      <c r="F779" s="260">
        <v>225224</v>
      </c>
      <c r="G779" s="260" t="s">
        <v>527</v>
      </c>
      <c r="H779" s="260">
        <v>15411100</v>
      </c>
      <c r="J779" s="261">
        <v>204488</v>
      </c>
      <c r="K779" s="261">
        <v>204488</v>
      </c>
      <c r="L779" s="261">
        <v>0</v>
      </c>
      <c r="M779" s="261">
        <v>0</v>
      </c>
      <c r="O779" s="260" t="s">
        <v>579</v>
      </c>
      <c r="P779" s="260">
        <v>225224</v>
      </c>
    </row>
    <row r="780" spans="1:16">
      <c r="A780" s="260" t="e">
        <f>SUMIFS('APP-1'!#REF!,'APP-1'!#REF!,ANALITICO!$F780)</f>
        <v>#REF!</v>
      </c>
      <c r="B780" s="282" t="str">
        <f t="shared" si="37"/>
        <v>1000</v>
      </c>
      <c r="C780" s="264" t="str">
        <f t="shared" si="38"/>
        <v>1</v>
      </c>
      <c r="D780" s="264" t="str">
        <f t="shared" si="39"/>
        <v>2</v>
      </c>
      <c r="E780" s="260" t="s">
        <v>526</v>
      </c>
      <c r="F780" s="260">
        <v>225224</v>
      </c>
      <c r="G780" s="260" t="s">
        <v>527</v>
      </c>
      <c r="H780" s="260">
        <v>15411208</v>
      </c>
      <c r="J780" s="261">
        <v>1081500</v>
      </c>
      <c r="K780" s="261">
        <v>1081500</v>
      </c>
      <c r="L780" s="261">
        <v>0</v>
      </c>
      <c r="M780" s="261">
        <v>0</v>
      </c>
      <c r="O780" s="260" t="s">
        <v>579</v>
      </c>
      <c r="P780" s="260">
        <v>225224</v>
      </c>
    </row>
    <row r="781" spans="1:16">
      <c r="A781" s="260" t="e">
        <f>SUMIFS('APP-1'!#REF!,'APP-1'!#REF!,ANALITICO!$F781)</f>
        <v>#REF!</v>
      </c>
      <c r="B781" s="282" t="str">
        <f t="shared" si="37"/>
        <v>1000</v>
      </c>
      <c r="C781" s="264" t="str">
        <f t="shared" si="38"/>
        <v>1</v>
      </c>
      <c r="D781" s="264" t="str">
        <f t="shared" si="39"/>
        <v>2</v>
      </c>
      <c r="E781" s="260" t="s">
        <v>526</v>
      </c>
      <c r="F781" s="260">
        <v>225224</v>
      </c>
      <c r="G781" s="260" t="s">
        <v>527</v>
      </c>
      <c r="H781" s="260">
        <v>15411218</v>
      </c>
      <c r="J781" s="261">
        <v>2163000</v>
      </c>
      <c r="K781" s="261">
        <v>2163000</v>
      </c>
      <c r="L781" s="261">
        <v>0</v>
      </c>
      <c r="M781" s="261">
        <v>0</v>
      </c>
      <c r="O781" s="260" t="s">
        <v>579</v>
      </c>
      <c r="P781" s="260">
        <v>225224</v>
      </c>
    </row>
    <row r="782" spans="1:16">
      <c r="A782" s="260" t="e">
        <f>SUMIFS('APP-1'!#REF!,'APP-1'!#REF!,ANALITICO!$F782)</f>
        <v>#REF!</v>
      </c>
      <c r="B782" s="282" t="str">
        <f t="shared" si="37"/>
        <v>1000</v>
      </c>
      <c r="C782" s="264" t="str">
        <f t="shared" si="38"/>
        <v>1</v>
      </c>
      <c r="D782" s="264" t="str">
        <f t="shared" si="39"/>
        <v>1</v>
      </c>
      <c r="E782" s="260" t="s">
        <v>526</v>
      </c>
      <c r="F782" s="260">
        <v>225224</v>
      </c>
      <c r="G782" s="260" t="s">
        <v>527</v>
      </c>
      <c r="H782" s="260">
        <v>15421100</v>
      </c>
      <c r="J782" s="261">
        <v>13361</v>
      </c>
      <c r="K782" s="261">
        <v>13361</v>
      </c>
      <c r="L782" s="261">
        <v>4914</v>
      </c>
      <c r="M782" s="261">
        <v>4914</v>
      </c>
      <c r="O782" s="260" t="s">
        <v>579</v>
      </c>
      <c r="P782" s="260">
        <v>225224</v>
      </c>
    </row>
    <row r="783" spans="1:16">
      <c r="A783" s="260" t="e">
        <f>SUMIFS('APP-1'!#REF!,'APP-1'!#REF!,ANALITICO!$F783)</f>
        <v>#REF!</v>
      </c>
      <c r="B783" s="282" t="str">
        <f t="shared" si="37"/>
        <v>1000</v>
      </c>
      <c r="C783" s="264" t="str">
        <f t="shared" si="38"/>
        <v>1</v>
      </c>
      <c r="D783" s="264" t="str">
        <f t="shared" si="39"/>
        <v>1</v>
      </c>
      <c r="E783" s="260" t="s">
        <v>526</v>
      </c>
      <c r="F783" s="260">
        <v>225224</v>
      </c>
      <c r="G783" s="260" t="s">
        <v>527</v>
      </c>
      <c r="H783" s="260">
        <v>15441100</v>
      </c>
      <c r="J783" s="261">
        <v>682968</v>
      </c>
      <c r="K783" s="261">
        <v>682968</v>
      </c>
      <c r="L783" s="261">
        <v>190941</v>
      </c>
      <c r="M783" s="261">
        <v>190941</v>
      </c>
      <c r="O783" s="260" t="s">
        <v>579</v>
      </c>
      <c r="P783" s="260">
        <v>225224</v>
      </c>
    </row>
    <row r="784" spans="1:16">
      <c r="A784" s="260" t="e">
        <f>SUMIFS('APP-1'!#REF!,'APP-1'!#REF!,ANALITICO!$F784)</f>
        <v>#REF!</v>
      </c>
      <c r="B784" s="282" t="str">
        <f t="shared" si="37"/>
        <v>1000</v>
      </c>
      <c r="C784" s="264" t="str">
        <f t="shared" si="38"/>
        <v>1</v>
      </c>
      <c r="D784" s="264" t="str">
        <f t="shared" si="39"/>
        <v>1</v>
      </c>
      <c r="E784" s="260" t="s">
        <v>526</v>
      </c>
      <c r="F784" s="260">
        <v>225224</v>
      </c>
      <c r="G784" s="260" t="s">
        <v>527</v>
      </c>
      <c r="H784" s="260">
        <v>15451100</v>
      </c>
      <c r="J784" s="261">
        <v>30634</v>
      </c>
      <c r="K784" s="261">
        <v>30634</v>
      </c>
      <c r="L784" s="261">
        <v>5106</v>
      </c>
      <c r="M784" s="261">
        <v>5106</v>
      </c>
      <c r="O784" s="260" t="s">
        <v>579</v>
      </c>
      <c r="P784" s="260">
        <v>225224</v>
      </c>
    </row>
    <row r="785" spans="1:16">
      <c r="A785" s="260" t="e">
        <f>SUMIFS('APP-1'!#REF!,'APP-1'!#REF!,ANALITICO!$F785)</f>
        <v>#REF!</v>
      </c>
      <c r="B785" s="282" t="str">
        <f t="shared" si="37"/>
        <v>1000</v>
      </c>
      <c r="C785" s="264" t="str">
        <f t="shared" si="38"/>
        <v>1</v>
      </c>
      <c r="D785" s="264" t="str">
        <f t="shared" si="39"/>
        <v>1</v>
      </c>
      <c r="E785" s="260" t="s">
        <v>526</v>
      </c>
      <c r="F785" s="260">
        <v>225224</v>
      </c>
      <c r="G785" s="260" t="s">
        <v>527</v>
      </c>
      <c r="H785" s="260">
        <v>15451109</v>
      </c>
      <c r="J785" s="261">
        <v>267491</v>
      </c>
      <c r="K785" s="261">
        <v>267491</v>
      </c>
      <c r="L785" s="261">
        <v>66873</v>
      </c>
      <c r="M785" s="261">
        <v>66873</v>
      </c>
      <c r="O785" s="260" t="s">
        <v>579</v>
      </c>
      <c r="P785" s="260">
        <v>225224</v>
      </c>
    </row>
    <row r="786" spans="1:16">
      <c r="A786" s="260" t="e">
        <f>SUMIFS('APP-1'!#REF!,'APP-1'!#REF!,ANALITICO!$F786)</f>
        <v>#REF!</v>
      </c>
      <c r="B786" s="282" t="str">
        <f t="shared" si="37"/>
        <v>1000</v>
      </c>
      <c r="C786" s="264" t="str">
        <f t="shared" si="38"/>
        <v>1</v>
      </c>
      <c r="D786" s="264" t="str">
        <f t="shared" si="39"/>
        <v>1</v>
      </c>
      <c r="E786" s="260" t="s">
        <v>526</v>
      </c>
      <c r="F786" s="260">
        <v>225224</v>
      </c>
      <c r="G786" s="260" t="s">
        <v>527</v>
      </c>
      <c r="H786" s="260">
        <v>15451110</v>
      </c>
      <c r="J786" s="261">
        <v>134233</v>
      </c>
      <c r="K786" s="261">
        <v>134233</v>
      </c>
      <c r="L786" s="261">
        <v>21186</v>
      </c>
      <c r="M786" s="261">
        <v>21186</v>
      </c>
      <c r="O786" s="260" t="s">
        <v>579</v>
      </c>
      <c r="P786" s="260">
        <v>225224</v>
      </c>
    </row>
    <row r="787" spans="1:16">
      <c r="A787" s="260" t="e">
        <f>SUMIFS('APP-1'!#REF!,'APP-1'!#REF!,ANALITICO!$F787)</f>
        <v>#REF!</v>
      </c>
      <c r="B787" s="282" t="str">
        <f t="shared" si="37"/>
        <v>1000</v>
      </c>
      <c r="C787" s="264" t="str">
        <f t="shared" si="38"/>
        <v>1</v>
      </c>
      <c r="D787" s="264" t="str">
        <f t="shared" si="39"/>
        <v>1</v>
      </c>
      <c r="E787" s="260" t="s">
        <v>526</v>
      </c>
      <c r="F787" s="260">
        <v>225224</v>
      </c>
      <c r="G787" s="260" t="s">
        <v>527</v>
      </c>
      <c r="H787" s="260">
        <v>15461100</v>
      </c>
      <c r="J787" s="261">
        <v>62838</v>
      </c>
      <c r="K787" s="261">
        <v>62838</v>
      </c>
      <c r="L787" s="261">
        <v>16314</v>
      </c>
      <c r="M787" s="261">
        <v>16314</v>
      </c>
      <c r="O787" s="260" t="s">
        <v>579</v>
      </c>
      <c r="P787" s="260">
        <v>225224</v>
      </c>
    </row>
    <row r="788" spans="1:16">
      <c r="A788" s="260" t="e">
        <f>SUMIFS('APP-1'!#REF!,'APP-1'!#REF!,ANALITICO!$F788)</f>
        <v>#REF!</v>
      </c>
      <c r="B788" s="282" t="str">
        <f t="shared" si="37"/>
        <v>1000</v>
      </c>
      <c r="C788" s="264" t="str">
        <f t="shared" si="38"/>
        <v>1</v>
      </c>
      <c r="D788" s="264" t="str">
        <f t="shared" si="39"/>
        <v>1</v>
      </c>
      <c r="E788" s="260" t="s">
        <v>526</v>
      </c>
      <c r="F788" s="260">
        <v>225224</v>
      </c>
      <c r="G788" s="260" t="s">
        <v>527</v>
      </c>
      <c r="H788" s="260">
        <v>15461151</v>
      </c>
      <c r="J788" s="261">
        <v>1198205</v>
      </c>
      <c r="K788" s="261">
        <v>1198205</v>
      </c>
      <c r="L788" s="261">
        <v>265471</v>
      </c>
      <c r="M788" s="261">
        <v>265471</v>
      </c>
      <c r="O788" s="260" t="s">
        <v>579</v>
      </c>
      <c r="P788" s="260">
        <v>225224</v>
      </c>
    </row>
    <row r="789" spans="1:16">
      <c r="A789" s="260" t="e">
        <f>SUMIFS('APP-1'!#REF!,'APP-1'!#REF!,ANALITICO!$F789)</f>
        <v>#REF!</v>
      </c>
      <c r="B789" s="282" t="str">
        <f t="shared" si="37"/>
        <v>1000</v>
      </c>
      <c r="C789" s="264" t="str">
        <f t="shared" si="38"/>
        <v>1</v>
      </c>
      <c r="D789" s="264" t="str">
        <f t="shared" si="39"/>
        <v>1</v>
      </c>
      <c r="E789" s="260" t="s">
        <v>526</v>
      </c>
      <c r="F789" s="260">
        <v>225224</v>
      </c>
      <c r="G789" s="260" t="s">
        <v>527</v>
      </c>
      <c r="H789" s="260">
        <v>15471100</v>
      </c>
      <c r="J789" s="261">
        <v>109304</v>
      </c>
      <c r="K789" s="261">
        <v>109304</v>
      </c>
      <c r="L789" s="261">
        <v>0</v>
      </c>
      <c r="M789" s="261">
        <v>0</v>
      </c>
      <c r="O789" s="260" t="s">
        <v>579</v>
      </c>
      <c r="P789" s="260">
        <v>225224</v>
      </c>
    </row>
    <row r="790" spans="1:16">
      <c r="A790" s="260" t="e">
        <f>SUMIFS('APP-1'!#REF!,'APP-1'!#REF!,ANALITICO!$F790)</f>
        <v>#REF!</v>
      </c>
      <c r="B790" s="282" t="str">
        <f t="shared" si="37"/>
        <v>1000</v>
      </c>
      <c r="C790" s="264" t="str">
        <f t="shared" si="38"/>
        <v>1</v>
      </c>
      <c r="D790" s="264" t="str">
        <f t="shared" si="39"/>
        <v>1</v>
      </c>
      <c r="E790" s="260" t="s">
        <v>526</v>
      </c>
      <c r="F790" s="260">
        <v>225224</v>
      </c>
      <c r="G790" s="260" t="s">
        <v>527</v>
      </c>
      <c r="H790" s="260">
        <v>15481100</v>
      </c>
      <c r="J790" s="261">
        <v>2875491</v>
      </c>
      <c r="K790" s="261">
        <v>2875491</v>
      </c>
      <c r="L790" s="261">
        <v>968405</v>
      </c>
      <c r="M790" s="261">
        <v>968405</v>
      </c>
      <c r="O790" s="260" t="s">
        <v>579</v>
      </c>
      <c r="P790" s="260">
        <v>225224</v>
      </c>
    </row>
    <row r="791" spans="1:16">
      <c r="A791" s="260" t="e">
        <f>SUMIFS('APP-1'!#REF!,'APP-1'!#REF!,ANALITICO!$F791)</f>
        <v>#REF!</v>
      </c>
      <c r="B791" s="282" t="str">
        <f t="shared" si="37"/>
        <v>1000</v>
      </c>
      <c r="C791" s="264" t="str">
        <f t="shared" si="38"/>
        <v>1</v>
      </c>
      <c r="D791" s="264" t="str">
        <f t="shared" si="39"/>
        <v>1</v>
      </c>
      <c r="E791" s="260" t="s">
        <v>526</v>
      </c>
      <c r="F791" s="260">
        <v>225224</v>
      </c>
      <c r="G791" s="260" t="s">
        <v>527</v>
      </c>
      <c r="H791" s="260">
        <v>15511100</v>
      </c>
      <c r="J791" s="261">
        <v>77770</v>
      </c>
      <c r="K791" s="261">
        <v>77770</v>
      </c>
      <c r="L791" s="261">
        <v>0</v>
      </c>
      <c r="M791" s="261">
        <v>0</v>
      </c>
      <c r="O791" s="260" t="s">
        <v>579</v>
      </c>
      <c r="P791" s="260">
        <v>225224</v>
      </c>
    </row>
    <row r="792" spans="1:16">
      <c r="A792" s="260" t="e">
        <f>SUMIFS('APP-1'!#REF!,'APP-1'!#REF!,ANALITICO!$F792)</f>
        <v>#REF!</v>
      </c>
      <c r="B792" s="282" t="str">
        <f t="shared" si="37"/>
        <v>1000</v>
      </c>
      <c r="C792" s="264" t="str">
        <f t="shared" si="38"/>
        <v>1</v>
      </c>
      <c r="D792" s="264" t="str">
        <f t="shared" si="39"/>
        <v>1</v>
      </c>
      <c r="E792" s="260" t="s">
        <v>526</v>
      </c>
      <c r="F792" s="260">
        <v>225224</v>
      </c>
      <c r="G792" s="260" t="s">
        <v>527</v>
      </c>
      <c r="H792" s="260">
        <v>15911100</v>
      </c>
      <c r="J792" s="261">
        <v>2521081</v>
      </c>
      <c r="K792" s="261">
        <v>2521081</v>
      </c>
      <c r="L792" s="261">
        <v>658356</v>
      </c>
      <c r="M792" s="261">
        <v>658356</v>
      </c>
      <c r="O792" s="260" t="s">
        <v>579</v>
      </c>
      <c r="P792" s="260">
        <v>225224</v>
      </c>
    </row>
    <row r="793" spans="1:16">
      <c r="A793" s="260" t="e">
        <f>SUMIFS('APP-1'!#REF!,'APP-1'!#REF!,ANALITICO!$F793)</f>
        <v>#REF!</v>
      </c>
      <c r="B793" s="260" t="str">
        <f t="shared" si="37"/>
        <v>2000</v>
      </c>
      <c r="C793" s="264" t="str">
        <f t="shared" si="38"/>
        <v>1</v>
      </c>
      <c r="D793" s="264" t="str">
        <f t="shared" si="39"/>
        <v>1</v>
      </c>
      <c r="E793" s="260" t="s">
        <v>526</v>
      </c>
      <c r="F793" s="260">
        <v>225224</v>
      </c>
      <c r="G793" s="260" t="s">
        <v>527</v>
      </c>
      <c r="H793" s="260">
        <v>29411100</v>
      </c>
      <c r="J793" s="261">
        <v>28702</v>
      </c>
      <c r="K793" s="261">
        <v>28702</v>
      </c>
      <c r="L793" s="261">
        <v>0</v>
      </c>
      <c r="M793" s="261">
        <v>0</v>
      </c>
      <c r="O793" s="260" t="s">
        <v>579</v>
      </c>
      <c r="P793" s="260">
        <v>225224</v>
      </c>
    </row>
    <row r="794" spans="1:16">
      <c r="A794" s="260" t="e">
        <f>SUMIFS('APP-1'!#REF!,'APP-1'!#REF!,ANALITICO!$F794)</f>
        <v>#REF!</v>
      </c>
      <c r="B794" s="282" t="str">
        <f t="shared" si="37"/>
        <v>3000</v>
      </c>
      <c r="C794" s="264" t="str">
        <f t="shared" si="38"/>
        <v>1</v>
      </c>
      <c r="D794" s="264" t="str">
        <f t="shared" si="39"/>
        <v>2</v>
      </c>
      <c r="E794" s="260" t="s">
        <v>526</v>
      </c>
      <c r="F794" s="260">
        <v>225224</v>
      </c>
      <c r="G794" s="260" t="s">
        <v>527</v>
      </c>
      <c r="H794" s="260">
        <v>39811200</v>
      </c>
      <c r="J794" s="261">
        <v>255615</v>
      </c>
      <c r="K794" s="261">
        <v>255615</v>
      </c>
      <c r="L794" s="261">
        <v>36417</v>
      </c>
      <c r="M794" s="261">
        <v>36417</v>
      </c>
      <c r="O794" s="260" t="s">
        <v>579</v>
      </c>
      <c r="P794" s="260">
        <v>225224</v>
      </c>
    </row>
    <row r="795" spans="1:16">
      <c r="A795" s="260" t="e">
        <f>SUMIFS('APP-1'!#REF!,'APP-1'!#REF!,ANALITICO!$F795)</f>
        <v>#REF!</v>
      </c>
      <c r="B795" s="260" t="str">
        <f t="shared" si="37"/>
        <v>4000</v>
      </c>
      <c r="C795" s="264" t="str">
        <f t="shared" si="38"/>
        <v>1</v>
      </c>
      <c r="D795" s="264" t="str">
        <f t="shared" si="39"/>
        <v>1</v>
      </c>
      <c r="E795" s="260" t="s">
        <v>526</v>
      </c>
      <c r="F795" s="260">
        <v>225224</v>
      </c>
      <c r="G795" s="260" t="s">
        <v>527</v>
      </c>
      <c r="H795" s="260">
        <v>44191165</v>
      </c>
      <c r="J795" s="261">
        <v>10329892</v>
      </c>
      <c r="K795" s="261">
        <v>10329892</v>
      </c>
      <c r="L795" s="261">
        <v>0</v>
      </c>
      <c r="M795" s="261">
        <v>0</v>
      </c>
      <c r="O795" s="260" t="s">
        <v>579</v>
      </c>
      <c r="P795" s="260">
        <v>225224</v>
      </c>
    </row>
    <row r="796" spans="1:16">
      <c r="A796" s="260" t="e">
        <f>SUMIFS('APP-1'!#REF!,'APP-1'!#REF!,ANALITICO!$F796)</f>
        <v>#REF!</v>
      </c>
      <c r="B796" s="260" t="str">
        <f t="shared" si="37"/>
        <v>4000</v>
      </c>
      <c r="C796" s="264" t="str">
        <f t="shared" si="38"/>
        <v>1</v>
      </c>
      <c r="D796" s="264" t="str">
        <f t="shared" si="39"/>
        <v>1</v>
      </c>
      <c r="E796" s="260" t="s">
        <v>526</v>
      </c>
      <c r="F796" s="260">
        <v>225224</v>
      </c>
      <c r="G796" s="260" t="s">
        <v>527</v>
      </c>
      <c r="H796" s="260">
        <v>44191170</v>
      </c>
      <c r="J796" s="261">
        <v>40000000</v>
      </c>
      <c r="K796" s="261">
        <v>40000000</v>
      </c>
      <c r="L796" s="261">
        <v>0</v>
      </c>
      <c r="M796" s="261">
        <v>0</v>
      </c>
      <c r="O796" s="260" t="s">
        <v>579</v>
      </c>
      <c r="P796" s="260">
        <v>225224</v>
      </c>
    </row>
    <row r="797" spans="1:16">
      <c r="A797" s="260" t="e">
        <f>SUMIFS('APP-1'!#REF!,'APP-1'!#REF!,ANALITICO!$F797)</f>
        <v>#REF!</v>
      </c>
      <c r="B797" s="282" t="str">
        <f t="shared" si="37"/>
        <v>1000</v>
      </c>
      <c r="C797" s="264" t="str">
        <f t="shared" si="38"/>
        <v>1</v>
      </c>
      <c r="D797" s="264" t="str">
        <f t="shared" si="39"/>
        <v>1</v>
      </c>
      <c r="E797" s="260" t="s">
        <v>526</v>
      </c>
      <c r="F797" s="260">
        <v>231205</v>
      </c>
      <c r="G797" s="260" t="s">
        <v>527</v>
      </c>
      <c r="H797" s="260">
        <v>11311100</v>
      </c>
      <c r="J797" s="261">
        <v>10923667</v>
      </c>
      <c r="K797" s="261">
        <v>10923667</v>
      </c>
      <c r="L797" s="261">
        <v>2882357.79</v>
      </c>
      <c r="M797" s="261">
        <v>2882357.79</v>
      </c>
      <c r="O797" s="260" t="s">
        <v>579</v>
      </c>
      <c r="P797" s="260">
        <v>231205</v>
      </c>
    </row>
    <row r="798" spans="1:16">
      <c r="A798" s="260" t="e">
        <f>SUMIFS('APP-1'!#REF!,'APP-1'!#REF!,ANALITICO!$F798)</f>
        <v>#REF!</v>
      </c>
      <c r="B798" s="282" t="str">
        <f t="shared" si="37"/>
        <v>1000</v>
      </c>
      <c r="C798" s="264" t="str">
        <f t="shared" si="38"/>
        <v>1</v>
      </c>
      <c r="D798" s="264" t="str">
        <f t="shared" si="39"/>
        <v>1</v>
      </c>
      <c r="E798" s="260" t="s">
        <v>526</v>
      </c>
      <c r="F798" s="260">
        <v>231205</v>
      </c>
      <c r="G798" s="260" t="s">
        <v>527</v>
      </c>
      <c r="H798" s="260">
        <v>11321100</v>
      </c>
      <c r="J798" s="261">
        <v>13349301</v>
      </c>
      <c r="K798" s="261">
        <v>13349301</v>
      </c>
      <c r="L798" s="261">
        <v>3401860</v>
      </c>
      <c r="M798" s="261">
        <v>3401860</v>
      </c>
      <c r="O798" s="260" t="s">
        <v>579</v>
      </c>
      <c r="P798" s="260">
        <v>231205</v>
      </c>
    </row>
    <row r="799" spans="1:16">
      <c r="A799" s="260" t="e">
        <f>SUMIFS('APP-1'!#REF!,'APP-1'!#REF!,ANALITICO!$F799)</f>
        <v>#REF!</v>
      </c>
      <c r="B799" s="282" t="str">
        <f t="shared" si="37"/>
        <v>1000</v>
      </c>
      <c r="C799" s="264" t="str">
        <f t="shared" si="38"/>
        <v>1</v>
      </c>
      <c r="D799" s="264" t="str">
        <f t="shared" si="39"/>
        <v>1</v>
      </c>
      <c r="E799" s="260" t="s">
        <v>526</v>
      </c>
      <c r="F799" s="260">
        <v>231205</v>
      </c>
      <c r="G799" s="260" t="s">
        <v>527</v>
      </c>
      <c r="H799" s="260">
        <v>13111100</v>
      </c>
      <c r="J799" s="261">
        <v>192412</v>
      </c>
      <c r="K799" s="261">
        <v>192412</v>
      </c>
      <c r="L799" s="261">
        <v>48846</v>
      </c>
      <c r="M799" s="261">
        <v>48846</v>
      </c>
      <c r="O799" s="260" t="s">
        <v>579</v>
      </c>
      <c r="P799" s="260">
        <v>231205</v>
      </c>
    </row>
    <row r="800" spans="1:16">
      <c r="A800" s="260" t="e">
        <f>SUMIFS('APP-1'!#REF!,'APP-1'!#REF!,ANALITICO!$F800)</f>
        <v>#REF!</v>
      </c>
      <c r="B800" s="282" t="str">
        <f t="shared" si="37"/>
        <v>1000</v>
      </c>
      <c r="C800" s="264" t="str">
        <f t="shared" si="38"/>
        <v>1</v>
      </c>
      <c r="D800" s="264" t="str">
        <f t="shared" si="39"/>
        <v>1</v>
      </c>
      <c r="E800" s="260" t="s">
        <v>526</v>
      </c>
      <c r="F800" s="260">
        <v>231205</v>
      </c>
      <c r="G800" s="260" t="s">
        <v>527</v>
      </c>
      <c r="H800" s="260">
        <v>13211100</v>
      </c>
      <c r="J800" s="261">
        <v>755960</v>
      </c>
      <c r="K800" s="261">
        <v>755960</v>
      </c>
      <c r="L800" s="261">
        <v>0</v>
      </c>
      <c r="M800" s="261">
        <v>0</v>
      </c>
      <c r="O800" s="260" t="s">
        <v>579</v>
      </c>
      <c r="P800" s="260">
        <v>231205</v>
      </c>
    </row>
    <row r="801" spans="1:16">
      <c r="A801" s="260" t="e">
        <f>SUMIFS('APP-1'!#REF!,'APP-1'!#REF!,ANALITICO!$F801)</f>
        <v>#REF!</v>
      </c>
      <c r="B801" s="282" t="str">
        <f t="shared" si="37"/>
        <v>1000</v>
      </c>
      <c r="C801" s="264" t="str">
        <f t="shared" si="38"/>
        <v>1</v>
      </c>
      <c r="D801" s="264" t="str">
        <f t="shared" si="39"/>
        <v>1</v>
      </c>
      <c r="E801" s="260" t="s">
        <v>526</v>
      </c>
      <c r="F801" s="260">
        <v>231205</v>
      </c>
      <c r="G801" s="260" t="s">
        <v>527</v>
      </c>
      <c r="H801" s="260">
        <v>13221100</v>
      </c>
      <c r="J801" s="261">
        <v>19363</v>
      </c>
      <c r="K801" s="261">
        <v>19363</v>
      </c>
      <c r="L801" s="261">
        <v>5835</v>
      </c>
      <c r="M801" s="261">
        <v>5835</v>
      </c>
      <c r="O801" s="260" t="s">
        <v>579</v>
      </c>
      <c r="P801" s="260">
        <v>231205</v>
      </c>
    </row>
    <row r="802" spans="1:16">
      <c r="A802" s="260" t="e">
        <f>SUMIFS('APP-1'!#REF!,'APP-1'!#REF!,ANALITICO!$F802)</f>
        <v>#REF!</v>
      </c>
      <c r="B802" s="282" t="str">
        <f t="shared" si="37"/>
        <v>1000</v>
      </c>
      <c r="C802" s="264" t="str">
        <f t="shared" si="38"/>
        <v>1</v>
      </c>
      <c r="D802" s="264" t="str">
        <f t="shared" si="39"/>
        <v>1</v>
      </c>
      <c r="E802" s="260" t="s">
        <v>526</v>
      </c>
      <c r="F802" s="260">
        <v>231205</v>
      </c>
      <c r="G802" s="260" t="s">
        <v>527</v>
      </c>
      <c r="H802" s="260">
        <v>13231100</v>
      </c>
      <c r="J802" s="261">
        <v>5479504</v>
      </c>
      <c r="K802" s="261">
        <v>5479504</v>
      </c>
      <c r="L802" s="261">
        <v>0</v>
      </c>
      <c r="M802" s="261">
        <v>0</v>
      </c>
      <c r="O802" s="260" t="s">
        <v>579</v>
      </c>
      <c r="P802" s="260">
        <v>231205</v>
      </c>
    </row>
    <row r="803" spans="1:16">
      <c r="A803" s="260" t="e">
        <f>SUMIFS('APP-1'!#REF!,'APP-1'!#REF!,ANALITICO!$F803)</f>
        <v>#REF!</v>
      </c>
      <c r="B803" s="282" t="str">
        <f t="shared" si="37"/>
        <v>1000</v>
      </c>
      <c r="C803" s="264" t="str">
        <f t="shared" si="38"/>
        <v>1</v>
      </c>
      <c r="D803" s="264" t="str">
        <f t="shared" si="39"/>
        <v>1</v>
      </c>
      <c r="E803" s="260" t="s">
        <v>526</v>
      </c>
      <c r="F803" s="260">
        <v>231205</v>
      </c>
      <c r="G803" s="260" t="s">
        <v>527</v>
      </c>
      <c r="H803" s="260">
        <v>13311100</v>
      </c>
      <c r="J803" s="261">
        <v>5446191</v>
      </c>
      <c r="K803" s="261">
        <v>5446191</v>
      </c>
      <c r="L803" s="261">
        <v>1593301</v>
      </c>
      <c r="M803" s="261">
        <v>1593301</v>
      </c>
      <c r="O803" s="260" t="s">
        <v>579</v>
      </c>
      <c r="P803" s="260">
        <v>231205</v>
      </c>
    </row>
    <row r="804" spans="1:16">
      <c r="A804" s="260" t="e">
        <f>SUMIFS('APP-1'!#REF!,'APP-1'!#REF!,ANALITICO!$F804)</f>
        <v>#REF!</v>
      </c>
      <c r="B804" s="282" t="str">
        <f t="shared" si="37"/>
        <v>1000</v>
      </c>
      <c r="C804" s="264" t="str">
        <f t="shared" si="38"/>
        <v>1</v>
      </c>
      <c r="D804" s="264" t="str">
        <f t="shared" si="39"/>
        <v>1</v>
      </c>
      <c r="E804" s="260" t="s">
        <v>526</v>
      </c>
      <c r="F804" s="260">
        <v>231205</v>
      </c>
      <c r="G804" s="260" t="s">
        <v>527</v>
      </c>
      <c r="H804" s="260">
        <v>13321100</v>
      </c>
      <c r="J804" s="261">
        <v>1331872</v>
      </c>
      <c r="K804" s="261">
        <v>1331872</v>
      </c>
      <c r="L804" s="261">
        <v>406310</v>
      </c>
      <c r="M804" s="261">
        <v>406310</v>
      </c>
      <c r="O804" s="260" t="s">
        <v>579</v>
      </c>
      <c r="P804" s="260">
        <v>231205</v>
      </c>
    </row>
    <row r="805" spans="1:16">
      <c r="A805" s="260" t="e">
        <f>SUMIFS('APP-1'!#REF!,'APP-1'!#REF!,ANALITICO!$F805)</f>
        <v>#REF!</v>
      </c>
      <c r="B805" s="282" t="str">
        <f t="shared" si="37"/>
        <v>1000</v>
      </c>
      <c r="C805" s="264" t="str">
        <f t="shared" si="38"/>
        <v>1</v>
      </c>
      <c r="D805" s="264" t="str">
        <f t="shared" si="39"/>
        <v>1</v>
      </c>
      <c r="E805" s="260" t="s">
        <v>526</v>
      </c>
      <c r="F805" s="260">
        <v>231205</v>
      </c>
      <c r="G805" s="260" t="s">
        <v>527</v>
      </c>
      <c r="H805" s="260">
        <v>13431100</v>
      </c>
      <c r="J805" s="261">
        <v>1358776</v>
      </c>
      <c r="K805" s="261">
        <v>1358776</v>
      </c>
      <c r="L805" s="261">
        <v>350709</v>
      </c>
      <c r="M805" s="261">
        <v>350709</v>
      </c>
      <c r="O805" s="260" t="s">
        <v>579</v>
      </c>
      <c r="P805" s="260">
        <v>231205</v>
      </c>
    </row>
    <row r="806" spans="1:16">
      <c r="A806" s="260" t="e">
        <f>SUMIFS('APP-1'!#REF!,'APP-1'!#REF!,ANALITICO!$F806)</f>
        <v>#REF!</v>
      </c>
      <c r="B806" s="282" t="str">
        <f t="shared" si="37"/>
        <v>1000</v>
      </c>
      <c r="C806" s="264" t="str">
        <f t="shared" si="38"/>
        <v>1</v>
      </c>
      <c r="D806" s="264" t="str">
        <f t="shared" si="39"/>
        <v>2</v>
      </c>
      <c r="E806" s="260" t="s">
        <v>526</v>
      </c>
      <c r="F806" s="260">
        <v>231205</v>
      </c>
      <c r="G806" s="260" t="s">
        <v>527</v>
      </c>
      <c r="H806" s="260">
        <v>14111201</v>
      </c>
      <c r="J806" s="261">
        <v>3953025</v>
      </c>
      <c r="K806" s="261">
        <v>3953025</v>
      </c>
      <c r="L806" s="261">
        <v>786604.67</v>
      </c>
      <c r="M806" s="261">
        <v>786604.67</v>
      </c>
      <c r="O806" s="260" t="s">
        <v>579</v>
      </c>
      <c r="P806" s="260">
        <v>231205</v>
      </c>
    </row>
    <row r="807" spans="1:16">
      <c r="A807" s="260" t="e">
        <f>SUMIFS('APP-1'!#REF!,'APP-1'!#REF!,ANALITICO!$F807)</f>
        <v>#REF!</v>
      </c>
      <c r="B807" s="282" t="str">
        <f t="shared" si="37"/>
        <v>1000</v>
      </c>
      <c r="C807" s="264" t="str">
        <f t="shared" si="38"/>
        <v>1</v>
      </c>
      <c r="D807" s="264" t="str">
        <f t="shared" si="39"/>
        <v>2</v>
      </c>
      <c r="E807" s="260" t="s">
        <v>526</v>
      </c>
      <c r="F807" s="260">
        <v>231205</v>
      </c>
      <c r="G807" s="260" t="s">
        <v>527</v>
      </c>
      <c r="H807" s="260">
        <v>14111203</v>
      </c>
      <c r="J807" s="261">
        <v>913581</v>
      </c>
      <c r="K807" s="261">
        <v>913581</v>
      </c>
      <c r="L807" s="261">
        <v>184641.57</v>
      </c>
      <c r="M807" s="261">
        <v>184641.57</v>
      </c>
      <c r="O807" s="260" t="s">
        <v>579</v>
      </c>
      <c r="P807" s="260">
        <v>231205</v>
      </c>
    </row>
    <row r="808" spans="1:16">
      <c r="A808" s="260" t="e">
        <f>SUMIFS('APP-1'!#REF!,'APP-1'!#REF!,ANALITICO!$F808)</f>
        <v>#REF!</v>
      </c>
      <c r="B808" s="282" t="str">
        <f t="shared" si="37"/>
        <v>1000</v>
      </c>
      <c r="C808" s="264" t="str">
        <f t="shared" si="38"/>
        <v>1</v>
      </c>
      <c r="D808" s="264" t="str">
        <f t="shared" si="39"/>
        <v>2</v>
      </c>
      <c r="E808" s="260" t="s">
        <v>526</v>
      </c>
      <c r="F808" s="260">
        <v>231205</v>
      </c>
      <c r="G808" s="260" t="s">
        <v>527</v>
      </c>
      <c r="H808" s="260">
        <v>14211201</v>
      </c>
      <c r="J808" s="261">
        <v>505973</v>
      </c>
      <c r="K808" s="261">
        <v>505973</v>
      </c>
      <c r="L808" s="261">
        <v>89736.18</v>
      </c>
      <c r="M808" s="261">
        <v>89736.18</v>
      </c>
      <c r="O808" s="260" t="s">
        <v>579</v>
      </c>
      <c r="P808" s="260">
        <v>231205</v>
      </c>
    </row>
    <row r="809" spans="1:16">
      <c r="A809" s="260" t="e">
        <f>SUMIFS('APP-1'!#REF!,'APP-1'!#REF!,ANALITICO!$F809)</f>
        <v>#REF!</v>
      </c>
      <c r="B809" s="282" t="str">
        <f t="shared" si="37"/>
        <v>1000</v>
      </c>
      <c r="C809" s="264" t="str">
        <f t="shared" si="38"/>
        <v>1</v>
      </c>
      <c r="D809" s="264" t="str">
        <f t="shared" si="39"/>
        <v>2</v>
      </c>
      <c r="E809" s="260" t="s">
        <v>526</v>
      </c>
      <c r="F809" s="260">
        <v>231205</v>
      </c>
      <c r="G809" s="260" t="s">
        <v>527</v>
      </c>
      <c r="H809" s="260">
        <v>14211203</v>
      </c>
      <c r="J809" s="261">
        <v>763967</v>
      </c>
      <c r="K809" s="261">
        <v>763967</v>
      </c>
      <c r="L809" s="261">
        <v>145843.76999999999</v>
      </c>
      <c r="M809" s="261">
        <v>145843.76999999999</v>
      </c>
      <c r="O809" s="260" t="s">
        <v>579</v>
      </c>
      <c r="P809" s="260">
        <v>231205</v>
      </c>
    </row>
    <row r="810" spans="1:16">
      <c r="A810" s="260" t="e">
        <f>SUMIFS('APP-1'!#REF!,'APP-1'!#REF!,ANALITICO!$F810)</f>
        <v>#REF!</v>
      </c>
      <c r="B810" s="282" t="str">
        <f t="shared" si="37"/>
        <v>1000</v>
      </c>
      <c r="C810" s="264" t="str">
        <f t="shared" si="38"/>
        <v>1</v>
      </c>
      <c r="D810" s="264" t="str">
        <f t="shared" si="39"/>
        <v>2</v>
      </c>
      <c r="E810" s="260" t="s">
        <v>526</v>
      </c>
      <c r="F810" s="260">
        <v>231205</v>
      </c>
      <c r="G810" s="260" t="s">
        <v>527</v>
      </c>
      <c r="H810" s="260">
        <v>14311200</v>
      </c>
      <c r="J810" s="261">
        <v>169526</v>
      </c>
      <c r="K810" s="261">
        <v>169526</v>
      </c>
      <c r="L810" s="261">
        <v>28884</v>
      </c>
      <c r="M810" s="261">
        <v>28884</v>
      </c>
      <c r="O810" s="260" t="s">
        <v>579</v>
      </c>
      <c r="P810" s="260">
        <v>231205</v>
      </c>
    </row>
    <row r="811" spans="1:16">
      <c r="A811" s="260" t="e">
        <f>SUMIFS('APP-1'!#REF!,'APP-1'!#REF!,ANALITICO!$F811)</f>
        <v>#REF!</v>
      </c>
      <c r="B811" s="282" t="str">
        <f t="shared" si="37"/>
        <v>1000</v>
      </c>
      <c r="C811" s="264" t="str">
        <f t="shared" si="38"/>
        <v>1</v>
      </c>
      <c r="D811" s="264" t="str">
        <f t="shared" si="39"/>
        <v>2</v>
      </c>
      <c r="E811" s="260" t="s">
        <v>526</v>
      </c>
      <c r="F811" s="260">
        <v>231205</v>
      </c>
      <c r="G811" s="260" t="s">
        <v>527</v>
      </c>
      <c r="H811" s="260">
        <v>14411200</v>
      </c>
      <c r="J811" s="261">
        <v>941148</v>
      </c>
      <c r="K811" s="261">
        <v>941148</v>
      </c>
      <c r="L811" s="261">
        <v>154672.79</v>
      </c>
      <c r="M811" s="261">
        <v>154672.79</v>
      </c>
      <c r="O811" s="260" t="s">
        <v>579</v>
      </c>
      <c r="P811" s="260">
        <v>231205</v>
      </c>
    </row>
    <row r="812" spans="1:16">
      <c r="A812" s="260" t="e">
        <f>SUMIFS('APP-1'!#REF!,'APP-1'!#REF!,ANALITICO!$F812)</f>
        <v>#REF!</v>
      </c>
      <c r="B812" s="282" t="str">
        <f t="shared" si="37"/>
        <v>1000</v>
      </c>
      <c r="C812" s="264" t="str">
        <f t="shared" si="38"/>
        <v>1</v>
      </c>
      <c r="D812" s="264" t="str">
        <f t="shared" si="39"/>
        <v>2</v>
      </c>
      <c r="E812" s="260" t="s">
        <v>526</v>
      </c>
      <c r="F812" s="260">
        <v>231205</v>
      </c>
      <c r="G812" s="260" t="s">
        <v>527</v>
      </c>
      <c r="H812" s="260">
        <v>14431200</v>
      </c>
      <c r="J812" s="261">
        <v>106428</v>
      </c>
      <c r="K812" s="261">
        <v>106428</v>
      </c>
      <c r="L812" s="261">
        <v>16204.94</v>
      </c>
      <c r="M812" s="261">
        <v>16204.94</v>
      </c>
      <c r="O812" s="260" t="s">
        <v>579</v>
      </c>
      <c r="P812" s="260">
        <v>231205</v>
      </c>
    </row>
    <row r="813" spans="1:16">
      <c r="A813" s="260" t="e">
        <f>SUMIFS('APP-1'!#REF!,'APP-1'!#REF!,ANALITICO!$F813)</f>
        <v>#REF!</v>
      </c>
      <c r="B813" s="282" t="str">
        <f t="shared" si="37"/>
        <v>1000</v>
      </c>
      <c r="C813" s="264" t="str">
        <f t="shared" si="38"/>
        <v>1</v>
      </c>
      <c r="D813" s="264" t="str">
        <f t="shared" si="39"/>
        <v>2</v>
      </c>
      <c r="E813" s="260" t="s">
        <v>526</v>
      </c>
      <c r="F813" s="260">
        <v>231205</v>
      </c>
      <c r="G813" s="260" t="s">
        <v>527</v>
      </c>
      <c r="H813" s="260">
        <v>15111200</v>
      </c>
      <c r="J813" s="261">
        <v>869681</v>
      </c>
      <c r="K813" s="261">
        <v>869681</v>
      </c>
      <c r="L813" s="261">
        <v>168828.77</v>
      </c>
      <c r="M813" s="261">
        <v>168828.77</v>
      </c>
      <c r="O813" s="260" t="s">
        <v>579</v>
      </c>
      <c r="P813" s="260">
        <v>231205</v>
      </c>
    </row>
    <row r="814" spans="1:16">
      <c r="A814" s="260" t="e">
        <f>SUMIFS('APP-1'!#REF!,'APP-1'!#REF!,ANALITICO!$F814)</f>
        <v>#REF!</v>
      </c>
      <c r="B814" s="282" t="str">
        <f t="shared" si="37"/>
        <v>1000</v>
      </c>
      <c r="C814" s="264" t="str">
        <f t="shared" si="38"/>
        <v>1</v>
      </c>
      <c r="D814" s="264" t="str">
        <f t="shared" si="39"/>
        <v>1</v>
      </c>
      <c r="E814" s="260" t="s">
        <v>526</v>
      </c>
      <c r="F814" s="260">
        <v>231205</v>
      </c>
      <c r="G814" s="260" t="s">
        <v>527</v>
      </c>
      <c r="H814" s="260">
        <v>15411100</v>
      </c>
      <c r="J814" s="261">
        <v>36270</v>
      </c>
      <c r="K814" s="261">
        <v>36270</v>
      </c>
      <c r="L814" s="261">
        <v>0</v>
      </c>
      <c r="M814" s="261">
        <v>0</v>
      </c>
      <c r="O814" s="260" t="s">
        <v>579</v>
      </c>
      <c r="P814" s="260">
        <v>231205</v>
      </c>
    </row>
    <row r="815" spans="1:16">
      <c r="A815" s="260" t="e">
        <f>SUMIFS('APP-1'!#REF!,'APP-1'!#REF!,ANALITICO!$F815)</f>
        <v>#REF!</v>
      </c>
      <c r="B815" s="282" t="str">
        <f t="shared" si="37"/>
        <v>1000</v>
      </c>
      <c r="C815" s="264" t="str">
        <f t="shared" si="38"/>
        <v>1</v>
      </c>
      <c r="D815" s="264" t="str">
        <f t="shared" si="39"/>
        <v>2</v>
      </c>
      <c r="E815" s="260" t="s">
        <v>526</v>
      </c>
      <c r="F815" s="260">
        <v>231205</v>
      </c>
      <c r="G815" s="260" t="s">
        <v>527</v>
      </c>
      <c r="H815" s="260">
        <v>15411218</v>
      </c>
      <c r="J815" s="261">
        <v>3163000</v>
      </c>
      <c r="K815" s="261">
        <v>3163000</v>
      </c>
      <c r="L815" s="261">
        <v>0</v>
      </c>
      <c r="M815" s="261">
        <v>0</v>
      </c>
      <c r="O815" s="260" t="s">
        <v>579</v>
      </c>
      <c r="P815" s="260">
        <v>231205</v>
      </c>
    </row>
    <row r="816" spans="1:16">
      <c r="A816" s="260" t="e">
        <f>SUMIFS('APP-1'!#REF!,'APP-1'!#REF!,ANALITICO!$F816)</f>
        <v>#REF!</v>
      </c>
      <c r="B816" s="282" t="str">
        <f t="shared" si="37"/>
        <v>1000</v>
      </c>
      <c r="C816" s="264" t="str">
        <f t="shared" si="38"/>
        <v>1</v>
      </c>
      <c r="D816" s="264" t="str">
        <f t="shared" si="39"/>
        <v>1</v>
      </c>
      <c r="E816" s="260" t="s">
        <v>526</v>
      </c>
      <c r="F816" s="260">
        <v>231205</v>
      </c>
      <c r="G816" s="260" t="s">
        <v>527</v>
      </c>
      <c r="H816" s="260">
        <v>15421100</v>
      </c>
      <c r="J816" s="261">
        <v>19595</v>
      </c>
      <c r="K816" s="261">
        <v>19595</v>
      </c>
      <c r="L816" s="261">
        <v>7206</v>
      </c>
      <c r="M816" s="261">
        <v>7206</v>
      </c>
      <c r="O816" s="260" t="s">
        <v>579</v>
      </c>
      <c r="P816" s="260">
        <v>231205</v>
      </c>
    </row>
    <row r="817" spans="1:16">
      <c r="A817" s="260" t="e">
        <f>SUMIFS('APP-1'!#REF!,'APP-1'!#REF!,ANALITICO!$F817)</f>
        <v>#REF!</v>
      </c>
      <c r="B817" s="282" t="str">
        <f t="shared" si="37"/>
        <v>1000</v>
      </c>
      <c r="C817" s="264" t="str">
        <f t="shared" si="38"/>
        <v>1</v>
      </c>
      <c r="D817" s="264" t="str">
        <f t="shared" si="39"/>
        <v>1</v>
      </c>
      <c r="E817" s="260" t="s">
        <v>526</v>
      </c>
      <c r="F817" s="260">
        <v>231205</v>
      </c>
      <c r="G817" s="260" t="s">
        <v>527</v>
      </c>
      <c r="H817" s="260">
        <v>15441100</v>
      </c>
      <c r="J817" s="261">
        <v>1064235</v>
      </c>
      <c r="K817" s="261">
        <v>1064235</v>
      </c>
      <c r="L817" s="261">
        <v>297534</v>
      </c>
      <c r="M817" s="261">
        <v>297534</v>
      </c>
      <c r="O817" s="260" t="s">
        <v>579</v>
      </c>
      <c r="P817" s="260">
        <v>231205</v>
      </c>
    </row>
    <row r="818" spans="1:16">
      <c r="A818" s="260" t="e">
        <f>SUMIFS('APP-1'!#REF!,'APP-1'!#REF!,ANALITICO!$F818)</f>
        <v>#REF!</v>
      </c>
      <c r="B818" s="282" t="str">
        <f t="shared" si="37"/>
        <v>1000</v>
      </c>
      <c r="C818" s="264" t="str">
        <f t="shared" si="38"/>
        <v>1</v>
      </c>
      <c r="D818" s="264" t="str">
        <f t="shared" si="39"/>
        <v>1</v>
      </c>
      <c r="E818" s="260" t="s">
        <v>526</v>
      </c>
      <c r="F818" s="260">
        <v>231205</v>
      </c>
      <c r="G818" s="260" t="s">
        <v>527</v>
      </c>
      <c r="H818" s="260">
        <v>15451100</v>
      </c>
      <c r="J818" s="261">
        <v>29027</v>
      </c>
      <c r="K818" s="261">
        <v>29027</v>
      </c>
      <c r="L818" s="261">
        <v>4838</v>
      </c>
      <c r="M818" s="261">
        <v>4838</v>
      </c>
      <c r="O818" s="260" t="s">
        <v>579</v>
      </c>
      <c r="P818" s="260">
        <v>231205</v>
      </c>
    </row>
    <row r="819" spans="1:16">
      <c r="A819" s="260" t="e">
        <f>SUMIFS('APP-1'!#REF!,'APP-1'!#REF!,ANALITICO!$F819)</f>
        <v>#REF!</v>
      </c>
      <c r="B819" s="282" t="str">
        <f t="shared" si="37"/>
        <v>1000</v>
      </c>
      <c r="C819" s="264" t="str">
        <f t="shared" si="38"/>
        <v>1</v>
      </c>
      <c r="D819" s="264" t="str">
        <f t="shared" si="39"/>
        <v>1</v>
      </c>
      <c r="E819" s="260" t="s">
        <v>526</v>
      </c>
      <c r="F819" s="260">
        <v>231205</v>
      </c>
      <c r="G819" s="260" t="s">
        <v>527</v>
      </c>
      <c r="H819" s="260">
        <v>15451109</v>
      </c>
      <c r="J819" s="261">
        <v>749986</v>
      </c>
      <c r="K819" s="261">
        <v>749986</v>
      </c>
      <c r="L819" s="261">
        <v>187497</v>
      </c>
      <c r="M819" s="261">
        <v>187497</v>
      </c>
      <c r="O819" s="260" t="s">
        <v>579</v>
      </c>
      <c r="P819" s="260">
        <v>231205</v>
      </c>
    </row>
    <row r="820" spans="1:16">
      <c r="A820" s="260" t="e">
        <f>SUMIFS('APP-1'!#REF!,'APP-1'!#REF!,ANALITICO!$F820)</f>
        <v>#REF!</v>
      </c>
      <c r="B820" s="282" t="str">
        <f t="shared" si="37"/>
        <v>1000</v>
      </c>
      <c r="C820" s="264" t="str">
        <f t="shared" si="38"/>
        <v>1</v>
      </c>
      <c r="D820" s="264" t="str">
        <f t="shared" si="39"/>
        <v>1</v>
      </c>
      <c r="E820" s="260" t="s">
        <v>526</v>
      </c>
      <c r="F820" s="260">
        <v>231205</v>
      </c>
      <c r="G820" s="260" t="s">
        <v>527</v>
      </c>
      <c r="H820" s="260">
        <v>15451110</v>
      </c>
      <c r="J820" s="261">
        <v>113378</v>
      </c>
      <c r="K820" s="261">
        <v>113378</v>
      </c>
      <c r="L820" s="261">
        <v>22417.4</v>
      </c>
      <c r="M820" s="261">
        <v>22417.4</v>
      </c>
      <c r="O820" s="260" t="s">
        <v>579</v>
      </c>
      <c r="P820" s="260">
        <v>231205</v>
      </c>
    </row>
    <row r="821" spans="1:16">
      <c r="A821" s="260" t="e">
        <f>SUMIFS('APP-1'!#REF!,'APP-1'!#REF!,ANALITICO!$F821)</f>
        <v>#REF!</v>
      </c>
      <c r="B821" s="282" t="str">
        <f t="shared" si="37"/>
        <v>1000</v>
      </c>
      <c r="C821" s="264" t="str">
        <f t="shared" si="38"/>
        <v>1</v>
      </c>
      <c r="D821" s="264" t="str">
        <f t="shared" si="39"/>
        <v>1</v>
      </c>
      <c r="E821" s="260" t="s">
        <v>526</v>
      </c>
      <c r="F821" s="260">
        <v>231205</v>
      </c>
      <c r="G821" s="260" t="s">
        <v>527</v>
      </c>
      <c r="H821" s="260">
        <v>15461100</v>
      </c>
      <c r="J821" s="261">
        <v>788490</v>
      </c>
      <c r="K821" s="261">
        <v>788490</v>
      </c>
      <c r="L821" s="261">
        <v>204708</v>
      </c>
      <c r="M821" s="261">
        <v>204708</v>
      </c>
      <c r="O821" s="260" t="s">
        <v>579</v>
      </c>
      <c r="P821" s="260">
        <v>231205</v>
      </c>
    </row>
    <row r="822" spans="1:16">
      <c r="A822" s="260" t="e">
        <f>SUMIFS('APP-1'!#REF!,'APP-1'!#REF!,ANALITICO!$F822)</f>
        <v>#REF!</v>
      </c>
      <c r="B822" s="282" t="str">
        <f t="shared" si="37"/>
        <v>1000</v>
      </c>
      <c r="C822" s="264" t="str">
        <f t="shared" si="38"/>
        <v>1</v>
      </c>
      <c r="D822" s="264" t="str">
        <f t="shared" si="39"/>
        <v>1</v>
      </c>
      <c r="E822" s="260" t="s">
        <v>526</v>
      </c>
      <c r="F822" s="260">
        <v>231205</v>
      </c>
      <c r="G822" s="260" t="s">
        <v>527</v>
      </c>
      <c r="H822" s="260">
        <v>15461151</v>
      </c>
      <c r="J822" s="261">
        <v>1448545</v>
      </c>
      <c r="K822" s="261">
        <v>1448545</v>
      </c>
      <c r="L822" s="261">
        <v>249264</v>
      </c>
      <c r="M822" s="261">
        <v>249264</v>
      </c>
      <c r="O822" s="260" t="s">
        <v>579</v>
      </c>
      <c r="P822" s="260">
        <v>231205</v>
      </c>
    </row>
    <row r="823" spans="1:16">
      <c r="A823" s="260" t="e">
        <f>SUMIFS('APP-1'!#REF!,'APP-1'!#REF!,ANALITICO!$F823)</f>
        <v>#REF!</v>
      </c>
      <c r="B823" s="282" t="str">
        <f t="shared" si="37"/>
        <v>1000</v>
      </c>
      <c r="C823" s="264" t="str">
        <f t="shared" si="38"/>
        <v>1</v>
      </c>
      <c r="D823" s="264" t="str">
        <f t="shared" si="39"/>
        <v>1</v>
      </c>
      <c r="E823" s="260" t="s">
        <v>526</v>
      </c>
      <c r="F823" s="260">
        <v>231205</v>
      </c>
      <c r="G823" s="260" t="s">
        <v>527</v>
      </c>
      <c r="H823" s="260">
        <v>15471100</v>
      </c>
      <c r="J823" s="261">
        <v>107907</v>
      </c>
      <c r="K823" s="261">
        <v>107907</v>
      </c>
      <c r="L823" s="261">
        <v>0</v>
      </c>
      <c r="M823" s="261">
        <v>0</v>
      </c>
      <c r="O823" s="260" t="s">
        <v>579</v>
      </c>
      <c r="P823" s="260">
        <v>231205</v>
      </c>
    </row>
    <row r="824" spans="1:16">
      <c r="A824" s="260" t="e">
        <f>SUMIFS('APP-1'!#REF!,'APP-1'!#REF!,ANALITICO!$F824)</f>
        <v>#REF!</v>
      </c>
      <c r="B824" s="282" t="str">
        <f t="shared" si="37"/>
        <v>1000</v>
      </c>
      <c r="C824" s="264" t="str">
        <f t="shared" si="38"/>
        <v>1</v>
      </c>
      <c r="D824" s="264" t="str">
        <f t="shared" si="39"/>
        <v>1</v>
      </c>
      <c r="E824" s="260" t="s">
        <v>526</v>
      </c>
      <c r="F824" s="260">
        <v>231205</v>
      </c>
      <c r="G824" s="260" t="s">
        <v>527</v>
      </c>
      <c r="H824" s="260">
        <v>15481100</v>
      </c>
      <c r="J824" s="261">
        <v>1600960</v>
      </c>
      <c r="K824" s="261">
        <v>1600960</v>
      </c>
      <c r="L824" s="261">
        <v>539170</v>
      </c>
      <c r="M824" s="261">
        <v>539170</v>
      </c>
      <c r="O824" s="260" t="s">
        <v>579</v>
      </c>
      <c r="P824" s="260">
        <v>231205</v>
      </c>
    </row>
    <row r="825" spans="1:16">
      <c r="A825" s="260" t="e">
        <f>SUMIFS('APP-1'!#REF!,'APP-1'!#REF!,ANALITICO!$F825)</f>
        <v>#REF!</v>
      </c>
      <c r="B825" s="282" t="str">
        <f t="shared" si="37"/>
        <v>1000</v>
      </c>
      <c r="C825" s="264" t="str">
        <f t="shared" si="38"/>
        <v>1</v>
      </c>
      <c r="D825" s="264" t="str">
        <f t="shared" si="39"/>
        <v>1</v>
      </c>
      <c r="E825" s="260" t="s">
        <v>526</v>
      </c>
      <c r="F825" s="260">
        <v>231205</v>
      </c>
      <c r="G825" s="260" t="s">
        <v>527</v>
      </c>
      <c r="H825" s="260">
        <v>15511100</v>
      </c>
      <c r="J825" s="261">
        <v>99603</v>
      </c>
      <c r="K825" s="261">
        <v>99603</v>
      </c>
      <c r="L825" s="261">
        <v>14800</v>
      </c>
      <c r="M825" s="261">
        <v>14800</v>
      </c>
      <c r="O825" s="260" t="s">
        <v>579</v>
      </c>
      <c r="P825" s="260">
        <v>231205</v>
      </c>
    </row>
    <row r="826" spans="1:16">
      <c r="A826" s="260" t="e">
        <f>SUMIFS('APP-1'!#REF!,'APP-1'!#REF!,ANALITICO!$F826)</f>
        <v>#REF!</v>
      </c>
      <c r="B826" s="282" t="str">
        <f t="shared" si="37"/>
        <v>1000</v>
      </c>
      <c r="C826" s="264" t="str">
        <f t="shared" si="38"/>
        <v>1</v>
      </c>
      <c r="D826" s="264" t="str">
        <f t="shared" si="39"/>
        <v>1</v>
      </c>
      <c r="E826" s="260" t="s">
        <v>526</v>
      </c>
      <c r="F826" s="260">
        <v>231205</v>
      </c>
      <c r="G826" s="260" t="s">
        <v>527</v>
      </c>
      <c r="H826" s="260">
        <v>15911100</v>
      </c>
      <c r="J826" s="261">
        <v>2076987</v>
      </c>
      <c r="K826" s="261">
        <v>2076987</v>
      </c>
      <c r="L826" s="261">
        <v>542385</v>
      </c>
      <c r="M826" s="261">
        <v>542385</v>
      </c>
      <c r="O826" s="260" t="s">
        <v>579</v>
      </c>
      <c r="P826" s="260">
        <v>231205</v>
      </c>
    </row>
    <row r="827" spans="1:16">
      <c r="A827" s="260" t="e">
        <f>SUMIFS('APP-1'!#REF!,'APP-1'!#REF!,ANALITICO!$F827)</f>
        <v>#REF!</v>
      </c>
      <c r="B827" s="282" t="str">
        <f t="shared" si="37"/>
        <v>1000</v>
      </c>
      <c r="C827" s="264" t="str">
        <f t="shared" si="38"/>
        <v>1</v>
      </c>
      <c r="D827" s="264" t="str">
        <f t="shared" si="39"/>
        <v>1</v>
      </c>
      <c r="E827" s="260" t="s">
        <v>526</v>
      </c>
      <c r="F827" s="260">
        <v>231205</v>
      </c>
      <c r="G827" s="260" t="s">
        <v>527</v>
      </c>
      <c r="H827" s="260">
        <v>17141100</v>
      </c>
      <c r="J827" s="261">
        <v>261785</v>
      </c>
      <c r="K827" s="261">
        <v>261785</v>
      </c>
      <c r="L827" s="261">
        <v>114312</v>
      </c>
      <c r="M827" s="261">
        <v>114312</v>
      </c>
      <c r="O827" s="260" t="s">
        <v>579</v>
      </c>
      <c r="P827" s="260">
        <v>231205</v>
      </c>
    </row>
    <row r="828" spans="1:16">
      <c r="A828" s="260" t="e">
        <f>SUMIFS('APP-1'!#REF!,'APP-1'!#REF!,ANALITICO!$F828)</f>
        <v>#REF!</v>
      </c>
      <c r="B828" s="260" t="str">
        <f t="shared" si="37"/>
        <v>2000</v>
      </c>
      <c r="C828" s="264" t="str">
        <f t="shared" si="38"/>
        <v>1</v>
      </c>
      <c r="D828" s="264" t="str">
        <f t="shared" si="39"/>
        <v>1</v>
      </c>
      <c r="E828" s="260" t="s">
        <v>526</v>
      </c>
      <c r="F828" s="260">
        <v>231205</v>
      </c>
      <c r="G828" s="260" t="s">
        <v>527</v>
      </c>
      <c r="H828" s="260">
        <v>22211100</v>
      </c>
      <c r="J828" s="261">
        <v>52000</v>
      </c>
      <c r="K828" s="261">
        <v>52000</v>
      </c>
      <c r="L828" s="261">
        <v>0</v>
      </c>
      <c r="M828" s="261">
        <v>0</v>
      </c>
      <c r="O828" s="260" t="s">
        <v>579</v>
      </c>
      <c r="P828" s="260">
        <v>231205</v>
      </c>
    </row>
    <row r="829" spans="1:16">
      <c r="A829" s="260" t="e">
        <f>SUMIFS('APP-1'!#REF!,'APP-1'!#REF!,ANALITICO!$F829)</f>
        <v>#REF!</v>
      </c>
      <c r="B829" s="260" t="str">
        <f t="shared" si="37"/>
        <v>2000</v>
      </c>
      <c r="C829" s="264" t="str">
        <f t="shared" si="38"/>
        <v>1</v>
      </c>
      <c r="D829" s="264" t="str">
        <f t="shared" si="39"/>
        <v>1</v>
      </c>
      <c r="E829" s="260" t="s">
        <v>526</v>
      </c>
      <c r="F829" s="260">
        <v>231205</v>
      </c>
      <c r="G829" s="260" t="s">
        <v>527</v>
      </c>
      <c r="H829" s="260">
        <v>25311100</v>
      </c>
      <c r="J829" s="261">
        <v>1000613</v>
      </c>
      <c r="K829" s="261">
        <v>1000613</v>
      </c>
      <c r="L829" s="261">
        <v>0</v>
      </c>
      <c r="M829" s="261">
        <v>0</v>
      </c>
      <c r="O829" s="260" t="s">
        <v>579</v>
      </c>
      <c r="P829" s="260">
        <v>231205</v>
      </c>
    </row>
    <row r="830" spans="1:16">
      <c r="A830" s="260" t="e">
        <f>SUMIFS('APP-1'!#REF!,'APP-1'!#REF!,ANALITICO!$F830)</f>
        <v>#REF!</v>
      </c>
      <c r="B830" s="260" t="str">
        <f t="shared" si="37"/>
        <v>2000</v>
      </c>
      <c r="C830" s="264" t="str">
        <f t="shared" si="38"/>
        <v>1</v>
      </c>
      <c r="D830" s="264" t="str">
        <f t="shared" si="39"/>
        <v>1</v>
      </c>
      <c r="E830" s="260" t="s">
        <v>526</v>
      </c>
      <c r="F830" s="260">
        <v>231205</v>
      </c>
      <c r="G830" s="260" t="s">
        <v>527</v>
      </c>
      <c r="H830" s="260">
        <v>25411100</v>
      </c>
      <c r="J830" s="261">
        <v>900012</v>
      </c>
      <c r="K830" s="261">
        <v>900012</v>
      </c>
      <c r="L830" s="261">
        <v>0</v>
      </c>
      <c r="M830" s="261">
        <v>0</v>
      </c>
      <c r="O830" s="260" t="s">
        <v>579</v>
      </c>
      <c r="P830" s="260">
        <v>231205</v>
      </c>
    </row>
    <row r="831" spans="1:16">
      <c r="A831" s="260" t="e">
        <f>SUMIFS('APP-1'!#REF!,'APP-1'!#REF!,ANALITICO!$F831)</f>
        <v>#REF!</v>
      </c>
      <c r="B831" s="260" t="str">
        <f t="shared" si="37"/>
        <v>2000</v>
      </c>
      <c r="C831" s="264" t="str">
        <f t="shared" si="38"/>
        <v>1</v>
      </c>
      <c r="D831" s="264" t="str">
        <f t="shared" si="39"/>
        <v>1</v>
      </c>
      <c r="E831" s="260" t="s">
        <v>526</v>
      </c>
      <c r="F831" s="260">
        <v>231205</v>
      </c>
      <c r="G831" s="260" t="s">
        <v>527</v>
      </c>
      <c r="H831" s="260">
        <v>27111100</v>
      </c>
      <c r="J831" s="261">
        <v>70000</v>
      </c>
      <c r="K831" s="261">
        <v>7000</v>
      </c>
      <c r="L831" s="261">
        <v>0</v>
      </c>
      <c r="M831" s="261">
        <v>0</v>
      </c>
      <c r="O831" s="260" t="s">
        <v>579</v>
      </c>
      <c r="P831" s="260">
        <v>231205</v>
      </c>
    </row>
    <row r="832" spans="1:16">
      <c r="A832" s="260" t="e">
        <f>SUMIFS('APP-1'!#REF!,'APP-1'!#REF!,ANALITICO!$F832)</f>
        <v>#REF!</v>
      </c>
      <c r="B832" s="260" t="str">
        <f t="shared" si="37"/>
        <v>2000</v>
      </c>
      <c r="C832" s="264" t="str">
        <f t="shared" si="38"/>
        <v>1</v>
      </c>
      <c r="D832" s="264" t="str">
        <f t="shared" si="39"/>
        <v>1</v>
      </c>
      <c r="E832" s="260" t="s">
        <v>526</v>
      </c>
      <c r="F832" s="260">
        <v>231205</v>
      </c>
      <c r="G832" s="260" t="s">
        <v>527</v>
      </c>
      <c r="H832" s="260">
        <v>29511100</v>
      </c>
      <c r="J832" s="261">
        <v>52262</v>
      </c>
      <c r="K832" s="261">
        <v>0</v>
      </c>
      <c r="L832" s="261">
        <v>0</v>
      </c>
      <c r="M832" s="261">
        <v>0</v>
      </c>
      <c r="O832" s="260" t="s">
        <v>579</v>
      </c>
      <c r="P832" s="260">
        <v>231205</v>
      </c>
    </row>
    <row r="833" spans="1:16">
      <c r="A833" s="260" t="e">
        <f>SUMIFS('APP-1'!#REF!,'APP-1'!#REF!,ANALITICO!$F833)</f>
        <v>#REF!</v>
      </c>
      <c r="B833" s="260" t="str">
        <f t="shared" si="37"/>
        <v>3000</v>
      </c>
      <c r="C833" s="264" t="str">
        <f t="shared" si="38"/>
        <v>1</v>
      </c>
      <c r="D833" s="264" t="str">
        <f t="shared" si="39"/>
        <v>1</v>
      </c>
      <c r="E833" s="260" t="s">
        <v>526</v>
      </c>
      <c r="F833" s="260">
        <v>231205</v>
      </c>
      <c r="G833" s="260" t="s">
        <v>527</v>
      </c>
      <c r="H833" s="260">
        <v>38311100</v>
      </c>
      <c r="J833" s="261">
        <v>66000</v>
      </c>
      <c r="K833" s="261">
        <v>66000</v>
      </c>
      <c r="L833" s="261">
        <v>0</v>
      </c>
      <c r="M833" s="261">
        <v>0</v>
      </c>
      <c r="O833" s="260" t="s">
        <v>579</v>
      </c>
      <c r="P833" s="260">
        <v>231205</v>
      </c>
    </row>
    <row r="834" spans="1:16">
      <c r="A834" s="260" t="e">
        <f>SUMIFS('APP-1'!#REF!,'APP-1'!#REF!,ANALITICO!$F834)</f>
        <v>#REF!</v>
      </c>
      <c r="B834" s="282" t="str">
        <f t="shared" si="37"/>
        <v>3000</v>
      </c>
      <c r="C834" s="264" t="str">
        <f t="shared" si="38"/>
        <v>1</v>
      </c>
      <c r="D834" s="264" t="str">
        <f t="shared" si="39"/>
        <v>2</v>
      </c>
      <c r="E834" s="260" t="s">
        <v>526</v>
      </c>
      <c r="F834" s="260">
        <v>231205</v>
      </c>
      <c r="G834" s="260" t="s">
        <v>527</v>
      </c>
      <c r="H834" s="260">
        <v>39811200</v>
      </c>
      <c r="J834" s="261">
        <v>1620469</v>
      </c>
      <c r="K834" s="261">
        <v>1620469</v>
      </c>
      <c r="L834" s="261">
        <v>230862</v>
      </c>
      <c r="M834" s="261">
        <v>230862</v>
      </c>
      <c r="O834" s="260" t="s">
        <v>579</v>
      </c>
      <c r="P834" s="260">
        <v>231205</v>
      </c>
    </row>
    <row r="835" spans="1:16">
      <c r="A835" s="260" t="e">
        <f>SUMIFS('APP-1'!#REF!,'APP-1'!#REF!,ANALITICO!$F835)</f>
        <v>#REF!</v>
      </c>
      <c r="B835" s="282" t="str">
        <f t="shared" si="37"/>
        <v>3000</v>
      </c>
      <c r="C835" s="264" t="str">
        <f t="shared" si="38"/>
        <v>1</v>
      </c>
      <c r="D835" s="264" t="str">
        <f t="shared" si="39"/>
        <v>1</v>
      </c>
      <c r="E835" s="260" t="s">
        <v>526</v>
      </c>
      <c r="F835" s="260">
        <v>231205</v>
      </c>
      <c r="G835" s="260" t="s">
        <v>527</v>
      </c>
      <c r="H835" s="260">
        <v>39821100</v>
      </c>
      <c r="J835" s="261">
        <v>224439</v>
      </c>
      <c r="K835" s="261">
        <v>224439</v>
      </c>
      <c r="L835" s="261">
        <v>0</v>
      </c>
      <c r="M835" s="261">
        <v>0</v>
      </c>
      <c r="O835" s="260" t="s">
        <v>579</v>
      </c>
      <c r="P835" s="260">
        <v>231205</v>
      </c>
    </row>
    <row r="836" spans="1:16">
      <c r="A836" s="260" t="e">
        <f>SUMIFS('APP-1'!#REF!,'APP-1'!#REF!,ANALITICO!$F836)</f>
        <v>#REF!</v>
      </c>
      <c r="B836" s="260" t="str">
        <f t="shared" ref="B836:B899" si="40">MID(H836,1,1)&amp;"000"</f>
        <v>4000</v>
      </c>
      <c r="C836" s="264" t="str">
        <f t="shared" ref="C836:C899" si="41">MID(H836,5,1)</f>
        <v>1</v>
      </c>
      <c r="D836" s="264" t="str">
        <f t="shared" ref="D836:D899" si="42">MID(H836,6,1)</f>
        <v>1</v>
      </c>
      <c r="E836" s="260" t="s">
        <v>526</v>
      </c>
      <c r="F836" s="260">
        <v>231205</v>
      </c>
      <c r="G836" s="260" t="s">
        <v>527</v>
      </c>
      <c r="H836" s="260">
        <v>44121100</v>
      </c>
      <c r="J836" s="261">
        <v>4090000</v>
      </c>
      <c r="K836" s="261">
        <v>4090000</v>
      </c>
      <c r="L836" s="261">
        <v>0</v>
      </c>
      <c r="M836" s="261">
        <v>0</v>
      </c>
      <c r="O836" s="260" t="s">
        <v>579</v>
      </c>
      <c r="P836" s="260">
        <v>231205</v>
      </c>
    </row>
    <row r="837" spans="1:16">
      <c r="A837" s="260" t="e">
        <f>SUMIFS('APP-1'!#REF!,'APP-1'!#REF!,ANALITICO!$F837)</f>
        <v>#REF!</v>
      </c>
      <c r="B837" s="260" t="str">
        <f t="shared" si="40"/>
        <v>5000</v>
      </c>
      <c r="C837" s="264" t="str">
        <f t="shared" si="41"/>
        <v>2</v>
      </c>
      <c r="D837" s="264" t="str">
        <f t="shared" si="42"/>
        <v>1</v>
      </c>
      <c r="E837" s="260" t="s">
        <v>526</v>
      </c>
      <c r="F837" s="260">
        <v>231205</v>
      </c>
      <c r="G837" s="260" t="s">
        <v>527</v>
      </c>
      <c r="H837" s="260">
        <v>53212100</v>
      </c>
      <c r="I837" s="260" t="s">
        <v>567</v>
      </c>
      <c r="J837" s="261">
        <v>0</v>
      </c>
      <c r="K837" s="261">
        <v>115262</v>
      </c>
      <c r="L837" s="261">
        <v>0</v>
      </c>
      <c r="M837" s="261">
        <v>0</v>
      </c>
      <c r="O837" s="260" t="s">
        <v>579</v>
      </c>
      <c r="P837" s="260">
        <v>231205</v>
      </c>
    </row>
    <row r="838" spans="1:16">
      <c r="A838" s="260" t="e">
        <f>SUMIFS('APP-1'!#REF!,'APP-1'!#REF!,ANALITICO!$F838)</f>
        <v>#REF!</v>
      </c>
      <c r="B838" s="282" t="str">
        <f t="shared" si="40"/>
        <v>1000</v>
      </c>
      <c r="C838" s="264" t="str">
        <f t="shared" si="41"/>
        <v>1</v>
      </c>
      <c r="D838" s="264" t="str">
        <f t="shared" si="42"/>
        <v>1</v>
      </c>
      <c r="E838" s="260" t="s">
        <v>526</v>
      </c>
      <c r="F838" s="260">
        <v>241211</v>
      </c>
      <c r="G838" s="260" t="s">
        <v>568</v>
      </c>
      <c r="H838" s="260">
        <v>12111100</v>
      </c>
      <c r="J838" s="261">
        <v>29407546</v>
      </c>
      <c r="K838" s="261">
        <v>29407546</v>
      </c>
      <c r="L838" s="261">
        <v>0</v>
      </c>
      <c r="M838" s="261">
        <v>0</v>
      </c>
      <c r="O838" s="260" t="s">
        <v>579</v>
      </c>
      <c r="P838" s="260">
        <v>241211</v>
      </c>
    </row>
    <row r="839" spans="1:16">
      <c r="A839" s="260" t="e">
        <f>SUMIFS('APP-1'!#REF!,'APP-1'!#REF!,ANALITICO!$F839)</f>
        <v>#REF!</v>
      </c>
      <c r="B839" s="260" t="str">
        <f t="shared" si="40"/>
        <v>3000</v>
      </c>
      <c r="C839" s="264" t="str">
        <f t="shared" si="41"/>
        <v>1</v>
      </c>
      <c r="D839" s="264" t="str">
        <f t="shared" si="42"/>
        <v>1</v>
      </c>
      <c r="E839" s="260" t="s">
        <v>526</v>
      </c>
      <c r="F839" s="260">
        <v>241211</v>
      </c>
      <c r="G839" s="260" t="s">
        <v>568</v>
      </c>
      <c r="H839" s="260">
        <v>31211100</v>
      </c>
      <c r="J839" s="261">
        <v>5450000</v>
      </c>
      <c r="K839" s="261">
        <v>5450000</v>
      </c>
      <c r="L839" s="261">
        <v>0</v>
      </c>
      <c r="M839" s="261">
        <v>0</v>
      </c>
      <c r="O839" s="260" t="s">
        <v>579</v>
      </c>
      <c r="P839" s="260">
        <v>241211</v>
      </c>
    </row>
    <row r="840" spans="1:16">
      <c r="A840" s="260" t="e">
        <f>SUMIFS('APP-1'!#REF!,'APP-1'!#REF!,ANALITICO!$F840)</f>
        <v>#REF!</v>
      </c>
      <c r="B840" s="260" t="str">
        <f t="shared" si="40"/>
        <v>3000</v>
      </c>
      <c r="C840" s="264" t="str">
        <f t="shared" si="41"/>
        <v>1</v>
      </c>
      <c r="D840" s="264" t="str">
        <f t="shared" si="42"/>
        <v>1</v>
      </c>
      <c r="E840" s="260" t="s">
        <v>526</v>
      </c>
      <c r="F840" s="260">
        <v>241211</v>
      </c>
      <c r="G840" s="260" t="s">
        <v>568</v>
      </c>
      <c r="H840" s="260">
        <v>34321100</v>
      </c>
      <c r="J840" s="261">
        <v>2697168</v>
      </c>
      <c r="K840" s="261">
        <v>2697168</v>
      </c>
      <c r="L840" s="261">
        <v>0</v>
      </c>
      <c r="M840" s="261">
        <v>0</v>
      </c>
      <c r="O840" s="260" t="s">
        <v>579</v>
      </c>
      <c r="P840" s="260">
        <v>241211</v>
      </c>
    </row>
    <row r="841" spans="1:16">
      <c r="A841" s="260" t="e">
        <f>SUMIFS('APP-1'!#REF!,'APP-1'!#REF!,ANALITICO!$F841)</f>
        <v>#REF!</v>
      </c>
      <c r="B841" s="282" t="str">
        <f t="shared" si="40"/>
        <v>1000</v>
      </c>
      <c r="C841" s="264" t="str">
        <f t="shared" si="41"/>
        <v>1</v>
      </c>
      <c r="D841" s="264" t="str">
        <f t="shared" si="42"/>
        <v>1</v>
      </c>
      <c r="E841" s="260" t="s">
        <v>526</v>
      </c>
      <c r="F841" s="260">
        <v>241211</v>
      </c>
      <c r="G841" s="260" t="s">
        <v>527</v>
      </c>
      <c r="H841" s="260">
        <v>11311100</v>
      </c>
      <c r="J841" s="261">
        <v>3269468</v>
      </c>
      <c r="K841" s="261">
        <v>3269468</v>
      </c>
      <c r="L841" s="261">
        <v>862692</v>
      </c>
      <c r="M841" s="261">
        <v>862692</v>
      </c>
      <c r="O841" s="260" t="s">
        <v>579</v>
      </c>
      <c r="P841" s="260">
        <v>241211</v>
      </c>
    </row>
    <row r="842" spans="1:16">
      <c r="A842" s="260" t="e">
        <f>SUMIFS('APP-1'!#REF!,'APP-1'!#REF!,ANALITICO!$F842)</f>
        <v>#REF!</v>
      </c>
      <c r="B842" s="282" t="str">
        <f t="shared" si="40"/>
        <v>1000</v>
      </c>
      <c r="C842" s="264" t="str">
        <f t="shared" si="41"/>
        <v>1</v>
      </c>
      <c r="D842" s="264" t="str">
        <f t="shared" si="42"/>
        <v>1</v>
      </c>
      <c r="E842" s="260" t="s">
        <v>526</v>
      </c>
      <c r="F842" s="260">
        <v>241211</v>
      </c>
      <c r="G842" s="260" t="s">
        <v>527</v>
      </c>
      <c r="H842" s="260">
        <v>11321100</v>
      </c>
      <c r="J842" s="261">
        <v>20366284</v>
      </c>
      <c r="K842" s="261">
        <v>20366284</v>
      </c>
      <c r="L842" s="261">
        <v>2338730.5699999998</v>
      </c>
      <c r="M842" s="261">
        <v>2253730.5699999998</v>
      </c>
      <c r="O842" s="260" t="s">
        <v>579</v>
      </c>
      <c r="P842" s="260">
        <v>241211</v>
      </c>
    </row>
    <row r="843" spans="1:16">
      <c r="A843" s="260" t="e">
        <f>SUMIFS('APP-1'!#REF!,'APP-1'!#REF!,ANALITICO!$F843)</f>
        <v>#REF!</v>
      </c>
      <c r="B843" s="282" t="str">
        <f t="shared" si="40"/>
        <v>1000</v>
      </c>
      <c r="C843" s="264" t="str">
        <f t="shared" si="41"/>
        <v>1</v>
      </c>
      <c r="D843" s="264" t="str">
        <f t="shared" si="42"/>
        <v>1</v>
      </c>
      <c r="E843" s="260" t="s">
        <v>526</v>
      </c>
      <c r="F843" s="260">
        <v>241211</v>
      </c>
      <c r="G843" s="260" t="s">
        <v>527</v>
      </c>
      <c r="H843" s="260">
        <v>12211108</v>
      </c>
      <c r="J843" s="261">
        <v>2317080</v>
      </c>
      <c r="K843" s="261">
        <v>2317080</v>
      </c>
      <c r="L843" s="261">
        <v>588210</v>
      </c>
      <c r="M843" s="261">
        <v>588210</v>
      </c>
      <c r="O843" s="260" t="s">
        <v>579</v>
      </c>
      <c r="P843" s="260">
        <v>241211</v>
      </c>
    </row>
    <row r="844" spans="1:16">
      <c r="A844" s="260" t="e">
        <f>SUMIFS('APP-1'!#REF!,'APP-1'!#REF!,ANALITICO!$F844)</f>
        <v>#REF!</v>
      </c>
      <c r="B844" s="282" t="str">
        <f t="shared" si="40"/>
        <v>1000</v>
      </c>
      <c r="C844" s="264" t="str">
        <f t="shared" si="41"/>
        <v>1</v>
      </c>
      <c r="D844" s="264" t="str">
        <f t="shared" si="42"/>
        <v>1</v>
      </c>
      <c r="E844" s="260" t="s">
        <v>526</v>
      </c>
      <c r="F844" s="260">
        <v>241211</v>
      </c>
      <c r="G844" s="260" t="s">
        <v>527</v>
      </c>
      <c r="H844" s="260">
        <v>13111100</v>
      </c>
      <c r="J844" s="261">
        <v>246726</v>
      </c>
      <c r="K844" s="261">
        <v>246726</v>
      </c>
      <c r="L844" s="261">
        <v>62634</v>
      </c>
      <c r="M844" s="261">
        <v>62634</v>
      </c>
      <c r="O844" s="260" t="s">
        <v>579</v>
      </c>
      <c r="P844" s="260">
        <v>241211</v>
      </c>
    </row>
    <row r="845" spans="1:16">
      <c r="A845" s="260" t="e">
        <f>SUMIFS('APP-1'!#REF!,'APP-1'!#REF!,ANALITICO!$F845)</f>
        <v>#REF!</v>
      </c>
      <c r="B845" s="282" t="str">
        <f t="shared" si="40"/>
        <v>1000</v>
      </c>
      <c r="C845" s="264" t="str">
        <f t="shared" si="41"/>
        <v>1</v>
      </c>
      <c r="D845" s="264" t="str">
        <f t="shared" si="42"/>
        <v>1</v>
      </c>
      <c r="E845" s="260" t="s">
        <v>526</v>
      </c>
      <c r="F845" s="260">
        <v>241211</v>
      </c>
      <c r="G845" s="260" t="s">
        <v>527</v>
      </c>
      <c r="H845" s="260">
        <v>13211100</v>
      </c>
      <c r="J845" s="261">
        <v>319469</v>
      </c>
      <c r="K845" s="261">
        <v>319469</v>
      </c>
      <c r="L845" s="261">
        <v>0</v>
      </c>
      <c r="M845" s="261">
        <v>0</v>
      </c>
      <c r="O845" s="260" t="s">
        <v>579</v>
      </c>
      <c r="P845" s="260">
        <v>241211</v>
      </c>
    </row>
    <row r="846" spans="1:16">
      <c r="A846" s="260" t="e">
        <f>SUMIFS('APP-1'!#REF!,'APP-1'!#REF!,ANALITICO!$F846)</f>
        <v>#REF!</v>
      </c>
      <c r="B846" s="282" t="str">
        <f t="shared" si="40"/>
        <v>1000</v>
      </c>
      <c r="C846" s="264" t="str">
        <f t="shared" si="41"/>
        <v>1</v>
      </c>
      <c r="D846" s="264" t="str">
        <f t="shared" si="42"/>
        <v>1</v>
      </c>
      <c r="E846" s="260" t="s">
        <v>526</v>
      </c>
      <c r="F846" s="260">
        <v>241211</v>
      </c>
      <c r="G846" s="260" t="s">
        <v>527</v>
      </c>
      <c r="H846" s="260">
        <v>13221100</v>
      </c>
      <c r="J846" s="261">
        <v>14345</v>
      </c>
      <c r="K846" s="261">
        <v>14345</v>
      </c>
      <c r="L846" s="261">
        <v>3392</v>
      </c>
      <c r="M846" s="261">
        <v>3392</v>
      </c>
      <c r="O846" s="260" t="s">
        <v>579</v>
      </c>
      <c r="P846" s="260">
        <v>241211</v>
      </c>
    </row>
    <row r="847" spans="1:16">
      <c r="A847" s="260" t="e">
        <f>SUMIFS('APP-1'!#REF!,'APP-1'!#REF!,ANALITICO!$F847)</f>
        <v>#REF!</v>
      </c>
      <c r="B847" s="282" t="str">
        <f t="shared" si="40"/>
        <v>1000</v>
      </c>
      <c r="C847" s="264" t="str">
        <f t="shared" si="41"/>
        <v>1</v>
      </c>
      <c r="D847" s="264" t="str">
        <f t="shared" si="42"/>
        <v>1</v>
      </c>
      <c r="E847" s="260" t="s">
        <v>526</v>
      </c>
      <c r="F847" s="260">
        <v>241211</v>
      </c>
      <c r="G847" s="260" t="s">
        <v>527</v>
      </c>
      <c r="H847" s="260">
        <v>13231100</v>
      </c>
      <c r="J847" s="261">
        <v>3367012</v>
      </c>
      <c r="K847" s="261">
        <v>3367012</v>
      </c>
      <c r="L847" s="261">
        <v>0</v>
      </c>
      <c r="M847" s="261">
        <v>0</v>
      </c>
      <c r="O847" s="260" t="s">
        <v>579</v>
      </c>
      <c r="P847" s="260">
        <v>241211</v>
      </c>
    </row>
    <row r="848" spans="1:16">
      <c r="A848" s="260" t="e">
        <f>SUMIFS('APP-1'!#REF!,'APP-1'!#REF!,ANALITICO!$F848)</f>
        <v>#REF!</v>
      </c>
      <c r="B848" s="282" t="str">
        <f t="shared" si="40"/>
        <v>1000</v>
      </c>
      <c r="C848" s="264" t="str">
        <f t="shared" si="41"/>
        <v>1</v>
      </c>
      <c r="D848" s="264" t="str">
        <f t="shared" si="42"/>
        <v>1</v>
      </c>
      <c r="E848" s="260" t="s">
        <v>526</v>
      </c>
      <c r="F848" s="260">
        <v>241211</v>
      </c>
      <c r="G848" s="260" t="s">
        <v>527</v>
      </c>
      <c r="H848" s="260">
        <v>13231108</v>
      </c>
      <c r="J848" s="261">
        <v>540750</v>
      </c>
      <c r="K848" s="261">
        <v>540750</v>
      </c>
      <c r="L848" s="261">
        <v>0</v>
      </c>
      <c r="M848" s="261">
        <v>0</v>
      </c>
      <c r="O848" s="260" t="s">
        <v>579</v>
      </c>
      <c r="P848" s="260">
        <v>241211</v>
      </c>
    </row>
    <row r="849" spans="1:16">
      <c r="A849" s="260" t="e">
        <f>SUMIFS('APP-1'!#REF!,'APP-1'!#REF!,ANALITICO!$F849)</f>
        <v>#REF!</v>
      </c>
      <c r="B849" s="282" t="str">
        <f t="shared" si="40"/>
        <v>1000</v>
      </c>
      <c r="C849" s="264" t="str">
        <f t="shared" si="41"/>
        <v>1</v>
      </c>
      <c r="D849" s="264" t="str">
        <f t="shared" si="42"/>
        <v>1</v>
      </c>
      <c r="E849" s="260" t="s">
        <v>526</v>
      </c>
      <c r="F849" s="260">
        <v>241211</v>
      </c>
      <c r="G849" s="260" t="s">
        <v>527</v>
      </c>
      <c r="H849" s="260">
        <v>13311100</v>
      </c>
      <c r="J849" s="261">
        <v>1423165</v>
      </c>
      <c r="K849" s="261">
        <v>1423165</v>
      </c>
      <c r="L849" s="261">
        <v>416351</v>
      </c>
      <c r="M849" s="261">
        <v>416351</v>
      </c>
      <c r="O849" s="260" t="s">
        <v>579</v>
      </c>
      <c r="P849" s="260">
        <v>241211</v>
      </c>
    </row>
    <row r="850" spans="1:16">
      <c r="A850" s="260" t="e">
        <f>SUMIFS('APP-1'!#REF!,'APP-1'!#REF!,ANALITICO!$F850)</f>
        <v>#REF!</v>
      </c>
      <c r="B850" s="282" t="str">
        <f t="shared" si="40"/>
        <v>1000</v>
      </c>
      <c r="C850" s="264" t="str">
        <f t="shared" si="41"/>
        <v>1</v>
      </c>
      <c r="D850" s="264" t="str">
        <f t="shared" si="42"/>
        <v>1</v>
      </c>
      <c r="E850" s="260" t="s">
        <v>526</v>
      </c>
      <c r="F850" s="260">
        <v>241211</v>
      </c>
      <c r="G850" s="260" t="s">
        <v>527</v>
      </c>
      <c r="H850" s="260">
        <v>13321100</v>
      </c>
      <c r="J850" s="261">
        <v>134644</v>
      </c>
      <c r="K850" s="261">
        <v>134644</v>
      </c>
      <c r="L850" s="261">
        <v>41076</v>
      </c>
      <c r="M850" s="261">
        <v>41076</v>
      </c>
      <c r="O850" s="260" t="s">
        <v>579</v>
      </c>
      <c r="P850" s="260">
        <v>241211</v>
      </c>
    </row>
    <row r="851" spans="1:16">
      <c r="A851" s="260" t="e">
        <f>SUMIFS('APP-1'!#REF!,'APP-1'!#REF!,ANALITICO!$F851)</f>
        <v>#REF!</v>
      </c>
      <c r="B851" s="282" t="str">
        <f t="shared" si="40"/>
        <v>1000</v>
      </c>
      <c r="C851" s="264" t="str">
        <f t="shared" si="41"/>
        <v>1</v>
      </c>
      <c r="D851" s="264" t="str">
        <f t="shared" si="42"/>
        <v>1</v>
      </c>
      <c r="E851" s="260" t="s">
        <v>526</v>
      </c>
      <c r="F851" s="260">
        <v>241211</v>
      </c>
      <c r="G851" s="260" t="s">
        <v>527</v>
      </c>
      <c r="H851" s="260">
        <v>13431100</v>
      </c>
      <c r="J851" s="261">
        <v>230714</v>
      </c>
      <c r="K851" s="261">
        <v>230714</v>
      </c>
      <c r="L851" s="261">
        <v>59550</v>
      </c>
      <c r="M851" s="261">
        <v>59550</v>
      </c>
      <c r="O851" s="260" t="s">
        <v>579</v>
      </c>
      <c r="P851" s="260">
        <v>241211</v>
      </c>
    </row>
    <row r="852" spans="1:16">
      <c r="A852" s="260" t="e">
        <f>SUMIFS('APP-1'!#REF!,'APP-1'!#REF!,ANALITICO!$F852)</f>
        <v>#REF!</v>
      </c>
      <c r="B852" s="282" t="str">
        <f t="shared" si="40"/>
        <v>1000</v>
      </c>
      <c r="C852" s="264" t="str">
        <f t="shared" si="41"/>
        <v>1</v>
      </c>
      <c r="D852" s="264" t="str">
        <f t="shared" si="42"/>
        <v>2</v>
      </c>
      <c r="E852" s="260" t="s">
        <v>526</v>
      </c>
      <c r="F852" s="260">
        <v>241211</v>
      </c>
      <c r="G852" s="260" t="s">
        <v>527</v>
      </c>
      <c r="H852" s="260">
        <v>14111201</v>
      </c>
      <c r="J852" s="261">
        <v>2176491</v>
      </c>
      <c r="K852" s="261">
        <v>2176491</v>
      </c>
      <c r="L852" s="261">
        <v>433094.82</v>
      </c>
      <c r="M852" s="261">
        <v>433094.82</v>
      </c>
      <c r="O852" s="260" t="s">
        <v>579</v>
      </c>
      <c r="P852" s="260">
        <v>241211</v>
      </c>
    </row>
    <row r="853" spans="1:16">
      <c r="A853" s="260" t="e">
        <f>SUMIFS('APP-1'!#REF!,'APP-1'!#REF!,ANALITICO!$F853)</f>
        <v>#REF!</v>
      </c>
      <c r="B853" s="282" t="str">
        <f t="shared" si="40"/>
        <v>1000</v>
      </c>
      <c r="C853" s="264" t="str">
        <f t="shared" si="41"/>
        <v>1</v>
      </c>
      <c r="D853" s="264" t="str">
        <f t="shared" si="42"/>
        <v>2</v>
      </c>
      <c r="E853" s="260" t="s">
        <v>526</v>
      </c>
      <c r="F853" s="260">
        <v>241211</v>
      </c>
      <c r="G853" s="260" t="s">
        <v>527</v>
      </c>
      <c r="H853" s="260">
        <v>14111203</v>
      </c>
      <c r="J853" s="261">
        <v>817779</v>
      </c>
      <c r="K853" s="261">
        <v>817779</v>
      </c>
      <c r="L853" s="261">
        <v>165278.44</v>
      </c>
      <c r="M853" s="261">
        <v>165278.44</v>
      </c>
      <c r="O853" s="260" t="s">
        <v>579</v>
      </c>
      <c r="P853" s="260">
        <v>241211</v>
      </c>
    </row>
    <row r="854" spans="1:16">
      <c r="A854" s="260" t="e">
        <f>SUMIFS('APP-1'!#REF!,'APP-1'!#REF!,ANALITICO!$F854)</f>
        <v>#REF!</v>
      </c>
      <c r="B854" s="282" t="str">
        <f t="shared" si="40"/>
        <v>1000</v>
      </c>
      <c r="C854" s="264" t="str">
        <f t="shared" si="41"/>
        <v>1</v>
      </c>
      <c r="D854" s="264" t="str">
        <f t="shared" si="42"/>
        <v>2</v>
      </c>
      <c r="E854" s="260" t="s">
        <v>526</v>
      </c>
      <c r="F854" s="260">
        <v>241211</v>
      </c>
      <c r="G854" s="260" t="s">
        <v>527</v>
      </c>
      <c r="H854" s="260">
        <v>14111208</v>
      </c>
      <c r="J854" s="261">
        <v>146012</v>
      </c>
      <c r="K854" s="261">
        <v>146012</v>
      </c>
      <c r="L854" s="261">
        <v>28419.14</v>
      </c>
      <c r="M854" s="261">
        <v>28419.14</v>
      </c>
      <c r="O854" s="260" t="s">
        <v>579</v>
      </c>
      <c r="P854" s="260">
        <v>241211</v>
      </c>
    </row>
    <row r="855" spans="1:16">
      <c r="A855" s="260" t="e">
        <f>SUMIFS('APP-1'!#REF!,'APP-1'!#REF!,ANALITICO!$F855)</f>
        <v>#REF!</v>
      </c>
      <c r="B855" s="282" t="str">
        <f t="shared" si="40"/>
        <v>1000</v>
      </c>
      <c r="C855" s="264" t="str">
        <f t="shared" si="41"/>
        <v>1</v>
      </c>
      <c r="D855" s="264" t="str">
        <f t="shared" si="42"/>
        <v>2</v>
      </c>
      <c r="E855" s="260" t="s">
        <v>526</v>
      </c>
      <c r="F855" s="260">
        <v>241211</v>
      </c>
      <c r="G855" s="260" t="s">
        <v>527</v>
      </c>
      <c r="H855" s="260">
        <v>14211201</v>
      </c>
      <c r="J855" s="261">
        <v>347483</v>
      </c>
      <c r="K855" s="261">
        <v>347483</v>
      </c>
      <c r="L855" s="261">
        <v>61627.01</v>
      </c>
      <c r="M855" s="261">
        <v>61627.01</v>
      </c>
      <c r="O855" s="260" t="s">
        <v>579</v>
      </c>
      <c r="P855" s="260">
        <v>241211</v>
      </c>
    </row>
    <row r="856" spans="1:16">
      <c r="A856" s="260" t="e">
        <f>SUMIFS('APP-1'!#REF!,'APP-1'!#REF!,ANALITICO!$F856)</f>
        <v>#REF!</v>
      </c>
      <c r="B856" s="282" t="str">
        <f t="shared" si="40"/>
        <v>1000</v>
      </c>
      <c r="C856" s="264" t="str">
        <f t="shared" si="41"/>
        <v>1</v>
      </c>
      <c r="D856" s="264" t="str">
        <f t="shared" si="42"/>
        <v>2</v>
      </c>
      <c r="E856" s="260" t="s">
        <v>526</v>
      </c>
      <c r="F856" s="260">
        <v>241211</v>
      </c>
      <c r="G856" s="260" t="s">
        <v>527</v>
      </c>
      <c r="H856" s="260">
        <v>14211203</v>
      </c>
      <c r="J856" s="261">
        <v>766650</v>
      </c>
      <c r="K856" s="261">
        <v>766650</v>
      </c>
      <c r="L856" s="261">
        <v>146356.89000000001</v>
      </c>
      <c r="M856" s="261">
        <v>146356.89000000001</v>
      </c>
      <c r="O856" s="260" t="s">
        <v>579</v>
      </c>
      <c r="P856" s="260">
        <v>241211</v>
      </c>
    </row>
    <row r="857" spans="1:16">
      <c r="A857" s="260" t="e">
        <f>SUMIFS('APP-1'!#REF!,'APP-1'!#REF!,ANALITICO!$F857)</f>
        <v>#REF!</v>
      </c>
      <c r="B857" s="282" t="str">
        <f t="shared" si="40"/>
        <v>1000</v>
      </c>
      <c r="C857" s="264" t="str">
        <f t="shared" si="41"/>
        <v>1</v>
      </c>
      <c r="D857" s="264" t="str">
        <f t="shared" si="42"/>
        <v>2</v>
      </c>
      <c r="E857" s="260" t="s">
        <v>526</v>
      </c>
      <c r="F857" s="260">
        <v>241211</v>
      </c>
      <c r="G857" s="260" t="s">
        <v>527</v>
      </c>
      <c r="H857" s="260">
        <v>14311200</v>
      </c>
      <c r="J857" s="261">
        <v>130985</v>
      </c>
      <c r="K857" s="261">
        <v>130985</v>
      </c>
      <c r="L857" s="261">
        <v>22317</v>
      </c>
      <c r="M857" s="261">
        <v>22317</v>
      </c>
      <c r="O857" s="260" t="s">
        <v>579</v>
      </c>
      <c r="P857" s="260">
        <v>241211</v>
      </c>
    </row>
    <row r="858" spans="1:16">
      <c r="A858" s="260" t="e">
        <f>SUMIFS('APP-1'!#REF!,'APP-1'!#REF!,ANALITICO!$F858)</f>
        <v>#REF!</v>
      </c>
      <c r="B858" s="282" t="str">
        <f t="shared" si="40"/>
        <v>1000</v>
      </c>
      <c r="C858" s="264" t="str">
        <f t="shared" si="41"/>
        <v>1</v>
      </c>
      <c r="D858" s="264" t="str">
        <f t="shared" si="42"/>
        <v>2</v>
      </c>
      <c r="E858" s="260" t="s">
        <v>526</v>
      </c>
      <c r="F858" s="260">
        <v>241211</v>
      </c>
      <c r="G858" s="260" t="s">
        <v>527</v>
      </c>
      <c r="H858" s="260">
        <v>14411200</v>
      </c>
      <c r="J858" s="261">
        <v>953535</v>
      </c>
      <c r="K858" s="261">
        <v>953535</v>
      </c>
      <c r="L858" s="261">
        <v>156707.46</v>
      </c>
      <c r="M858" s="261">
        <v>156707.46</v>
      </c>
      <c r="O858" s="260" t="s">
        <v>579</v>
      </c>
      <c r="P858" s="260">
        <v>241211</v>
      </c>
    </row>
    <row r="859" spans="1:16">
      <c r="A859" s="260" t="e">
        <f>SUMIFS('APP-1'!#REF!,'APP-1'!#REF!,ANALITICO!$F859)</f>
        <v>#REF!</v>
      </c>
      <c r="B859" s="282" t="str">
        <f t="shared" si="40"/>
        <v>1000</v>
      </c>
      <c r="C859" s="264" t="str">
        <f t="shared" si="41"/>
        <v>1</v>
      </c>
      <c r="D859" s="264" t="str">
        <f t="shared" si="42"/>
        <v>2</v>
      </c>
      <c r="E859" s="260" t="s">
        <v>526</v>
      </c>
      <c r="F859" s="260">
        <v>241211</v>
      </c>
      <c r="G859" s="260" t="s">
        <v>527</v>
      </c>
      <c r="H859" s="260">
        <v>14431200</v>
      </c>
      <c r="J859" s="261">
        <v>19500</v>
      </c>
      <c r="K859" s="261">
        <v>19500</v>
      </c>
      <c r="L859" s="261">
        <v>2969.1</v>
      </c>
      <c r="M859" s="261">
        <v>2969.1</v>
      </c>
      <c r="O859" s="260" t="s">
        <v>579</v>
      </c>
      <c r="P859" s="260">
        <v>241211</v>
      </c>
    </row>
    <row r="860" spans="1:16">
      <c r="A860" s="260" t="e">
        <f>SUMIFS('APP-1'!#REF!,'APP-1'!#REF!,ANALITICO!$F860)</f>
        <v>#REF!</v>
      </c>
      <c r="B860" s="282" t="str">
        <f t="shared" si="40"/>
        <v>1000</v>
      </c>
      <c r="C860" s="264" t="str">
        <f t="shared" si="41"/>
        <v>1</v>
      </c>
      <c r="D860" s="264" t="str">
        <f t="shared" si="42"/>
        <v>2</v>
      </c>
      <c r="E860" s="260" t="s">
        <v>526</v>
      </c>
      <c r="F860" s="260">
        <v>241211</v>
      </c>
      <c r="G860" s="260" t="s">
        <v>527</v>
      </c>
      <c r="H860" s="260">
        <v>15111200</v>
      </c>
      <c r="J860" s="261">
        <v>871501</v>
      </c>
      <c r="K860" s="261">
        <v>871501</v>
      </c>
      <c r="L860" s="261">
        <v>169183.13</v>
      </c>
      <c r="M860" s="261">
        <v>169183.13</v>
      </c>
      <c r="O860" s="260" t="s">
        <v>579</v>
      </c>
      <c r="P860" s="260">
        <v>241211</v>
      </c>
    </row>
    <row r="861" spans="1:16">
      <c r="A861" s="260" t="e">
        <f>SUMIFS('APP-1'!#REF!,'APP-1'!#REF!,ANALITICO!$F861)</f>
        <v>#REF!</v>
      </c>
      <c r="B861" s="282" t="str">
        <f t="shared" si="40"/>
        <v>1000</v>
      </c>
      <c r="C861" s="264" t="str">
        <f t="shared" si="41"/>
        <v>1</v>
      </c>
      <c r="D861" s="264" t="str">
        <f t="shared" si="42"/>
        <v>1</v>
      </c>
      <c r="E861" s="260" t="s">
        <v>526</v>
      </c>
      <c r="F861" s="260">
        <v>241211</v>
      </c>
      <c r="G861" s="260" t="s">
        <v>527</v>
      </c>
      <c r="H861" s="260">
        <v>15411100</v>
      </c>
      <c r="J861" s="261">
        <v>423188</v>
      </c>
      <c r="K861" s="261">
        <v>423188</v>
      </c>
      <c r="L861" s="261">
        <v>0</v>
      </c>
      <c r="M861" s="261">
        <v>0</v>
      </c>
      <c r="O861" s="260" t="s">
        <v>579</v>
      </c>
      <c r="P861" s="260">
        <v>241211</v>
      </c>
    </row>
    <row r="862" spans="1:16">
      <c r="A862" s="260" t="e">
        <f>SUMIFS('APP-1'!#REF!,'APP-1'!#REF!,ANALITICO!$F862)</f>
        <v>#REF!</v>
      </c>
      <c r="B862" s="282" t="str">
        <f t="shared" si="40"/>
        <v>1000</v>
      </c>
      <c r="C862" s="264" t="str">
        <f t="shared" si="41"/>
        <v>1</v>
      </c>
      <c r="D862" s="264" t="str">
        <f t="shared" si="42"/>
        <v>2</v>
      </c>
      <c r="E862" s="260" t="s">
        <v>526</v>
      </c>
      <c r="F862" s="260">
        <v>241211</v>
      </c>
      <c r="G862" s="260" t="s">
        <v>527</v>
      </c>
      <c r="H862" s="260">
        <v>15411208</v>
      </c>
      <c r="J862" s="261">
        <v>1081500</v>
      </c>
      <c r="K862" s="261">
        <v>1081500</v>
      </c>
      <c r="L862" s="261">
        <v>0</v>
      </c>
      <c r="M862" s="261">
        <v>0</v>
      </c>
      <c r="O862" s="260" t="s">
        <v>579</v>
      </c>
      <c r="P862" s="260">
        <v>241211</v>
      </c>
    </row>
    <row r="863" spans="1:16">
      <c r="A863" s="260" t="e">
        <f>SUMIFS('APP-1'!#REF!,'APP-1'!#REF!,ANALITICO!$F863)</f>
        <v>#REF!</v>
      </c>
      <c r="B863" s="282" t="str">
        <f t="shared" si="40"/>
        <v>1000</v>
      </c>
      <c r="C863" s="264" t="str">
        <f t="shared" si="41"/>
        <v>2</v>
      </c>
      <c r="D863" s="264" t="str">
        <f t="shared" si="42"/>
        <v>2</v>
      </c>
      <c r="E863" s="260" t="s">
        <v>526</v>
      </c>
      <c r="F863" s="260">
        <v>241211</v>
      </c>
      <c r="G863" s="260" t="s">
        <v>527</v>
      </c>
      <c r="H863" s="260">
        <v>15412218</v>
      </c>
      <c r="J863" s="261">
        <v>4326000</v>
      </c>
      <c r="K863" s="261">
        <v>4326000</v>
      </c>
      <c r="L863" s="261">
        <v>0</v>
      </c>
      <c r="M863" s="261">
        <v>0</v>
      </c>
      <c r="O863" s="260" t="s">
        <v>579</v>
      </c>
      <c r="P863" s="260">
        <v>241211</v>
      </c>
    </row>
    <row r="864" spans="1:16">
      <c r="A864" s="260" t="e">
        <f>SUMIFS('APP-1'!#REF!,'APP-1'!#REF!,ANALITICO!$F864)</f>
        <v>#REF!</v>
      </c>
      <c r="B864" s="282" t="str">
        <f t="shared" si="40"/>
        <v>1000</v>
      </c>
      <c r="C864" s="264" t="str">
        <f t="shared" si="41"/>
        <v>1</v>
      </c>
      <c r="D864" s="264" t="str">
        <f t="shared" si="42"/>
        <v>1</v>
      </c>
      <c r="E864" s="260" t="s">
        <v>526</v>
      </c>
      <c r="F864" s="260">
        <v>241211</v>
      </c>
      <c r="G864" s="260" t="s">
        <v>527</v>
      </c>
      <c r="H864" s="260">
        <v>15421100</v>
      </c>
      <c r="J864" s="261">
        <v>25215</v>
      </c>
      <c r="K864" s="261">
        <v>25215</v>
      </c>
      <c r="L864" s="261">
        <v>9270</v>
      </c>
      <c r="M864" s="261">
        <v>9270</v>
      </c>
      <c r="O864" s="260" t="s">
        <v>579</v>
      </c>
      <c r="P864" s="260">
        <v>241211</v>
      </c>
    </row>
    <row r="865" spans="1:16">
      <c r="A865" s="260" t="e">
        <f>SUMIFS('APP-1'!#REF!,'APP-1'!#REF!,ANALITICO!$F865)</f>
        <v>#REF!</v>
      </c>
      <c r="B865" s="282" t="str">
        <f t="shared" si="40"/>
        <v>1000</v>
      </c>
      <c r="C865" s="264" t="str">
        <f t="shared" si="41"/>
        <v>1</v>
      </c>
      <c r="D865" s="264" t="str">
        <f t="shared" si="42"/>
        <v>1</v>
      </c>
      <c r="E865" s="260" t="s">
        <v>526</v>
      </c>
      <c r="F865" s="260">
        <v>241211</v>
      </c>
      <c r="G865" s="260" t="s">
        <v>527</v>
      </c>
      <c r="H865" s="260">
        <v>15441100</v>
      </c>
      <c r="J865" s="261">
        <v>1242611</v>
      </c>
      <c r="K865" s="261">
        <v>1242611</v>
      </c>
      <c r="L865" s="261">
        <v>347403</v>
      </c>
      <c r="M865" s="261">
        <v>347403</v>
      </c>
      <c r="O865" s="260" t="s">
        <v>579</v>
      </c>
      <c r="P865" s="260">
        <v>241211</v>
      </c>
    </row>
    <row r="866" spans="1:16">
      <c r="A866" s="260" t="e">
        <f>SUMIFS('APP-1'!#REF!,'APP-1'!#REF!,ANALITICO!$F866)</f>
        <v>#REF!</v>
      </c>
      <c r="B866" s="282" t="str">
        <f t="shared" si="40"/>
        <v>1000</v>
      </c>
      <c r="C866" s="264" t="str">
        <f t="shared" si="41"/>
        <v>1</v>
      </c>
      <c r="D866" s="264" t="str">
        <f t="shared" si="42"/>
        <v>1</v>
      </c>
      <c r="E866" s="260" t="s">
        <v>526</v>
      </c>
      <c r="F866" s="260">
        <v>241211</v>
      </c>
      <c r="G866" s="260" t="s">
        <v>527</v>
      </c>
      <c r="H866" s="260">
        <v>15451100</v>
      </c>
      <c r="J866" s="261">
        <v>29732</v>
      </c>
      <c r="K866" s="261">
        <v>29732</v>
      </c>
      <c r="L866" s="261">
        <v>4956</v>
      </c>
      <c r="M866" s="261">
        <v>4956</v>
      </c>
      <c r="O866" s="260" t="s">
        <v>579</v>
      </c>
      <c r="P866" s="260">
        <v>241211</v>
      </c>
    </row>
    <row r="867" spans="1:16">
      <c r="A867" s="260" t="e">
        <f>SUMIFS('APP-1'!#REF!,'APP-1'!#REF!,ANALITICO!$F867)</f>
        <v>#REF!</v>
      </c>
      <c r="B867" s="282" t="str">
        <f t="shared" si="40"/>
        <v>1000</v>
      </c>
      <c r="C867" s="264" t="str">
        <f t="shared" si="41"/>
        <v>1</v>
      </c>
      <c r="D867" s="264" t="str">
        <f t="shared" si="42"/>
        <v>1</v>
      </c>
      <c r="E867" s="260" t="s">
        <v>526</v>
      </c>
      <c r="F867" s="260">
        <v>241211</v>
      </c>
      <c r="G867" s="260" t="s">
        <v>527</v>
      </c>
      <c r="H867" s="260">
        <v>15451109</v>
      </c>
      <c r="J867" s="261">
        <v>1687739</v>
      </c>
      <c r="K867" s="261">
        <v>1687739</v>
      </c>
      <c r="L867" s="261">
        <v>421935</v>
      </c>
      <c r="M867" s="261">
        <v>421935</v>
      </c>
      <c r="O867" s="260" t="s">
        <v>579</v>
      </c>
      <c r="P867" s="260">
        <v>241211</v>
      </c>
    </row>
    <row r="868" spans="1:16">
      <c r="A868" s="260" t="e">
        <f>SUMIFS('APP-1'!#REF!,'APP-1'!#REF!,ANALITICO!$F868)</f>
        <v>#REF!</v>
      </c>
      <c r="B868" s="282" t="str">
        <f t="shared" si="40"/>
        <v>1000</v>
      </c>
      <c r="C868" s="264" t="str">
        <f t="shared" si="41"/>
        <v>1</v>
      </c>
      <c r="D868" s="264" t="str">
        <f t="shared" si="42"/>
        <v>1</v>
      </c>
      <c r="E868" s="260" t="s">
        <v>526</v>
      </c>
      <c r="F868" s="260">
        <v>241211</v>
      </c>
      <c r="G868" s="260" t="s">
        <v>527</v>
      </c>
      <c r="H868" s="260">
        <v>15451110</v>
      </c>
      <c r="J868" s="261">
        <v>168557</v>
      </c>
      <c r="K868" s="261">
        <v>168557</v>
      </c>
      <c r="L868" s="261">
        <v>42138</v>
      </c>
      <c r="M868" s="261">
        <v>42138</v>
      </c>
      <c r="O868" s="260" t="s">
        <v>579</v>
      </c>
      <c r="P868" s="260">
        <v>241211</v>
      </c>
    </row>
    <row r="869" spans="1:16">
      <c r="A869" s="260" t="e">
        <f>SUMIFS('APP-1'!#REF!,'APP-1'!#REF!,ANALITICO!$F869)</f>
        <v>#REF!</v>
      </c>
      <c r="B869" s="282" t="str">
        <f t="shared" si="40"/>
        <v>1000</v>
      </c>
      <c r="C869" s="264" t="str">
        <f t="shared" si="41"/>
        <v>1</v>
      </c>
      <c r="D869" s="264" t="str">
        <f t="shared" si="42"/>
        <v>1</v>
      </c>
      <c r="E869" s="260" t="s">
        <v>526</v>
      </c>
      <c r="F869" s="260">
        <v>241211</v>
      </c>
      <c r="G869" s="260" t="s">
        <v>527</v>
      </c>
      <c r="H869" s="260">
        <v>15461100</v>
      </c>
      <c r="J869" s="261">
        <v>334970</v>
      </c>
      <c r="K869" s="261">
        <v>334970</v>
      </c>
      <c r="L869" s="261">
        <v>86964</v>
      </c>
      <c r="M869" s="261">
        <v>86964</v>
      </c>
      <c r="O869" s="260" t="s">
        <v>579</v>
      </c>
      <c r="P869" s="260">
        <v>241211</v>
      </c>
    </row>
    <row r="870" spans="1:16">
      <c r="A870" s="260" t="e">
        <f>SUMIFS('APP-1'!#REF!,'APP-1'!#REF!,ANALITICO!$F870)</f>
        <v>#REF!</v>
      </c>
      <c r="B870" s="282" t="str">
        <f t="shared" si="40"/>
        <v>1000</v>
      </c>
      <c r="C870" s="264" t="str">
        <f t="shared" si="41"/>
        <v>1</v>
      </c>
      <c r="D870" s="264" t="str">
        <f t="shared" si="42"/>
        <v>1</v>
      </c>
      <c r="E870" s="260" t="s">
        <v>526</v>
      </c>
      <c r="F870" s="260">
        <v>241211</v>
      </c>
      <c r="G870" s="260" t="s">
        <v>527</v>
      </c>
      <c r="H870" s="260">
        <v>15461151</v>
      </c>
      <c r="J870" s="261">
        <v>1255399</v>
      </c>
      <c r="K870" s="261">
        <v>1255399</v>
      </c>
      <c r="L870" s="261">
        <v>324042</v>
      </c>
      <c r="M870" s="261">
        <v>324042</v>
      </c>
      <c r="O870" s="260" t="s">
        <v>579</v>
      </c>
      <c r="P870" s="260">
        <v>241211</v>
      </c>
    </row>
    <row r="871" spans="1:16">
      <c r="A871" s="260" t="e">
        <f>SUMIFS('APP-1'!#REF!,'APP-1'!#REF!,ANALITICO!$F871)</f>
        <v>#REF!</v>
      </c>
      <c r="B871" s="282" t="str">
        <f t="shared" si="40"/>
        <v>1000</v>
      </c>
      <c r="C871" s="264" t="str">
        <f t="shared" si="41"/>
        <v>1</v>
      </c>
      <c r="D871" s="264" t="str">
        <f t="shared" si="42"/>
        <v>1</v>
      </c>
      <c r="E871" s="260" t="s">
        <v>526</v>
      </c>
      <c r="F871" s="260">
        <v>241211</v>
      </c>
      <c r="G871" s="260" t="s">
        <v>527</v>
      </c>
      <c r="H871" s="260">
        <v>15471100</v>
      </c>
      <c r="J871" s="261">
        <v>77823</v>
      </c>
      <c r="K871" s="261">
        <v>77823</v>
      </c>
      <c r="L871" s="261">
        <v>0</v>
      </c>
      <c r="M871" s="261">
        <v>0</v>
      </c>
      <c r="O871" s="260" t="s">
        <v>579</v>
      </c>
      <c r="P871" s="260">
        <v>241211</v>
      </c>
    </row>
    <row r="872" spans="1:16">
      <c r="A872" s="260" t="e">
        <f>SUMIFS('APP-1'!#REF!,'APP-1'!#REF!,ANALITICO!$F872)</f>
        <v>#REF!</v>
      </c>
      <c r="B872" s="282" t="str">
        <f t="shared" si="40"/>
        <v>1000</v>
      </c>
      <c r="C872" s="264" t="str">
        <f t="shared" si="41"/>
        <v>1</v>
      </c>
      <c r="D872" s="264" t="str">
        <f t="shared" si="42"/>
        <v>1</v>
      </c>
      <c r="E872" s="260" t="s">
        <v>526</v>
      </c>
      <c r="F872" s="260">
        <v>241211</v>
      </c>
      <c r="G872" s="260" t="s">
        <v>527</v>
      </c>
      <c r="H872" s="260">
        <v>15481100</v>
      </c>
      <c r="J872" s="261">
        <v>1439450</v>
      </c>
      <c r="K872" s="261">
        <v>1439450</v>
      </c>
      <c r="L872" s="261">
        <v>484776</v>
      </c>
      <c r="M872" s="261">
        <v>484776</v>
      </c>
      <c r="O872" s="260" t="s">
        <v>579</v>
      </c>
      <c r="P872" s="260">
        <v>241211</v>
      </c>
    </row>
    <row r="873" spans="1:16">
      <c r="A873" s="260" t="e">
        <f>SUMIFS('APP-1'!#REF!,'APP-1'!#REF!,ANALITICO!$F873)</f>
        <v>#REF!</v>
      </c>
      <c r="B873" s="282" t="str">
        <f t="shared" si="40"/>
        <v>1000</v>
      </c>
      <c r="C873" s="264" t="str">
        <f t="shared" si="41"/>
        <v>1</v>
      </c>
      <c r="D873" s="264" t="str">
        <f t="shared" si="42"/>
        <v>1</v>
      </c>
      <c r="E873" s="260" t="s">
        <v>526</v>
      </c>
      <c r="F873" s="260">
        <v>241211</v>
      </c>
      <c r="G873" s="260" t="s">
        <v>527</v>
      </c>
      <c r="H873" s="260">
        <v>15511100</v>
      </c>
      <c r="J873" s="261">
        <v>48071</v>
      </c>
      <c r="K873" s="261">
        <v>48071</v>
      </c>
      <c r="L873" s="261">
        <v>0</v>
      </c>
      <c r="M873" s="261">
        <v>0</v>
      </c>
      <c r="O873" s="260" t="s">
        <v>579</v>
      </c>
      <c r="P873" s="260">
        <v>241211</v>
      </c>
    </row>
    <row r="874" spans="1:16">
      <c r="A874" s="260" t="e">
        <f>SUMIFS('APP-1'!#REF!,'APP-1'!#REF!,ANALITICO!$F874)</f>
        <v>#REF!</v>
      </c>
      <c r="B874" s="282" t="str">
        <f t="shared" si="40"/>
        <v>1000</v>
      </c>
      <c r="C874" s="264" t="str">
        <f t="shared" si="41"/>
        <v>1</v>
      </c>
      <c r="D874" s="264" t="str">
        <f t="shared" si="42"/>
        <v>1</v>
      </c>
      <c r="E874" s="260" t="s">
        <v>526</v>
      </c>
      <c r="F874" s="260">
        <v>241211</v>
      </c>
      <c r="G874" s="260" t="s">
        <v>527</v>
      </c>
      <c r="H874" s="260">
        <v>15911100</v>
      </c>
      <c r="J874" s="261">
        <v>2696122</v>
      </c>
      <c r="K874" s="261">
        <v>2696122</v>
      </c>
      <c r="L874" s="261">
        <v>704067</v>
      </c>
      <c r="M874" s="261">
        <v>704067</v>
      </c>
      <c r="O874" s="260" t="s">
        <v>579</v>
      </c>
      <c r="P874" s="260">
        <v>241211</v>
      </c>
    </row>
    <row r="875" spans="1:16">
      <c r="A875" s="260" t="e">
        <f>SUMIFS('APP-1'!#REF!,'APP-1'!#REF!,ANALITICO!$F875)</f>
        <v>#REF!</v>
      </c>
      <c r="B875" s="282" t="str">
        <f t="shared" si="40"/>
        <v>1000</v>
      </c>
      <c r="C875" s="264" t="str">
        <f t="shared" si="41"/>
        <v>1</v>
      </c>
      <c r="D875" s="264" t="str">
        <f t="shared" si="42"/>
        <v>1</v>
      </c>
      <c r="E875" s="260" t="s">
        <v>526</v>
      </c>
      <c r="F875" s="260">
        <v>241211</v>
      </c>
      <c r="G875" s="260" t="s">
        <v>527</v>
      </c>
      <c r="H875" s="260">
        <v>17141100</v>
      </c>
      <c r="J875" s="261">
        <v>929550</v>
      </c>
      <c r="K875" s="261">
        <v>929550</v>
      </c>
      <c r="L875" s="261">
        <v>405903</v>
      </c>
      <c r="M875" s="261">
        <v>405903</v>
      </c>
      <c r="O875" s="260" t="s">
        <v>579</v>
      </c>
      <c r="P875" s="260">
        <v>241211</v>
      </c>
    </row>
    <row r="876" spans="1:16">
      <c r="A876" s="260" t="e">
        <f>SUMIFS('APP-1'!#REF!,'APP-1'!#REF!,ANALITICO!$F876)</f>
        <v>#REF!</v>
      </c>
      <c r="B876" s="282" t="str">
        <f t="shared" si="40"/>
        <v>3000</v>
      </c>
      <c r="C876" s="264" t="str">
        <f t="shared" si="41"/>
        <v>1</v>
      </c>
      <c r="D876" s="264" t="str">
        <f t="shared" si="42"/>
        <v>2</v>
      </c>
      <c r="E876" s="260" t="s">
        <v>526</v>
      </c>
      <c r="F876" s="260">
        <v>241211</v>
      </c>
      <c r="G876" s="260" t="s">
        <v>527</v>
      </c>
      <c r="H876" s="260">
        <v>39811200</v>
      </c>
      <c r="J876" s="261">
        <v>1187176</v>
      </c>
      <c r="K876" s="261">
        <v>1187176</v>
      </c>
      <c r="L876" s="261">
        <v>169133</v>
      </c>
      <c r="M876" s="261">
        <v>169133</v>
      </c>
      <c r="O876" s="260" t="s">
        <v>579</v>
      </c>
      <c r="P876" s="260">
        <v>241211</v>
      </c>
    </row>
    <row r="877" spans="1:16">
      <c r="A877" s="260" t="e">
        <f>SUMIFS('APP-1'!#REF!,'APP-1'!#REF!,ANALITICO!$F877)</f>
        <v>#REF!</v>
      </c>
      <c r="B877" s="282" t="str">
        <f t="shared" si="40"/>
        <v>3000</v>
      </c>
      <c r="C877" s="264" t="str">
        <f t="shared" si="41"/>
        <v>1</v>
      </c>
      <c r="D877" s="264" t="str">
        <f t="shared" si="42"/>
        <v>2</v>
      </c>
      <c r="E877" s="260" t="s">
        <v>526</v>
      </c>
      <c r="F877" s="260">
        <v>241211</v>
      </c>
      <c r="G877" s="260" t="s">
        <v>527</v>
      </c>
      <c r="H877" s="260">
        <v>39811208</v>
      </c>
      <c r="J877" s="261">
        <v>75180</v>
      </c>
      <c r="K877" s="261">
        <v>75180</v>
      </c>
      <c r="L877" s="261">
        <v>4797</v>
      </c>
      <c r="M877" s="261">
        <v>4797</v>
      </c>
      <c r="O877" s="260" t="s">
        <v>579</v>
      </c>
      <c r="P877" s="260">
        <v>241211</v>
      </c>
    </row>
    <row r="878" spans="1:16">
      <c r="A878" s="260" t="e">
        <f>SUMIFS('APP-1'!#REF!,'APP-1'!#REF!,ANALITICO!$F878)</f>
        <v>#REF!</v>
      </c>
      <c r="B878" s="282" t="str">
        <f t="shared" si="40"/>
        <v>3000</v>
      </c>
      <c r="C878" s="264" t="str">
        <f t="shared" si="41"/>
        <v>1</v>
      </c>
      <c r="D878" s="264" t="str">
        <f t="shared" si="42"/>
        <v>1</v>
      </c>
      <c r="E878" s="260" t="s">
        <v>526</v>
      </c>
      <c r="F878" s="260">
        <v>241211</v>
      </c>
      <c r="G878" s="260" t="s">
        <v>527</v>
      </c>
      <c r="H878" s="260">
        <v>39821108</v>
      </c>
      <c r="J878" s="261">
        <v>37038</v>
      </c>
      <c r="K878" s="261">
        <v>37038</v>
      </c>
      <c r="L878" s="261">
        <v>0</v>
      </c>
      <c r="M878" s="261">
        <v>0</v>
      </c>
      <c r="O878" s="260" t="s">
        <v>579</v>
      </c>
      <c r="P878" s="260">
        <v>241211</v>
      </c>
    </row>
    <row r="879" spans="1:16">
      <c r="A879" s="260" t="e">
        <f>SUMIFS('APP-1'!#REF!,'APP-1'!#REF!,ANALITICO!$F879)</f>
        <v>#REF!</v>
      </c>
      <c r="B879" s="282" t="str">
        <f t="shared" si="40"/>
        <v>3000</v>
      </c>
      <c r="C879" s="264" t="str">
        <f t="shared" si="41"/>
        <v>2</v>
      </c>
      <c r="D879" s="264" t="str">
        <f t="shared" si="42"/>
        <v>1</v>
      </c>
      <c r="E879" s="260" t="s">
        <v>526</v>
      </c>
      <c r="F879" s="260">
        <v>241211</v>
      </c>
      <c r="G879" s="260" t="s">
        <v>527</v>
      </c>
      <c r="H879" s="260">
        <v>39822100</v>
      </c>
      <c r="J879" s="261">
        <v>1081500</v>
      </c>
      <c r="K879" s="261">
        <v>1081500</v>
      </c>
      <c r="L879" s="261">
        <v>0</v>
      </c>
      <c r="M879" s="261">
        <v>0</v>
      </c>
      <c r="O879" s="260" t="s">
        <v>579</v>
      </c>
      <c r="P879" s="260">
        <v>241211</v>
      </c>
    </row>
    <row r="880" spans="1:16">
      <c r="A880" s="260" t="e">
        <f>SUMIFS('APP-1'!#REF!,'APP-1'!#REF!,ANALITICO!$F880)</f>
        <v>#REF!</v>
      </c>
      <c r="B880" s="260" t="str">
        <f t="shared" si="40"/>
        <v>3000</v>
      </c>
      <c r="C880" s="264" t="str">
        <f t="shared" si="41"/>
        <v>1</v>
      </c>
      <c r="D880" s="264" t="str">
        <f t="shared" si="42"/>
        <v>1</v>
      </c>
      <c r="E880" s="260" t="s">
        <v>526</v>
      </c>
      <c r="F880" s="260">
        <v>241211</v>
      </c>
      <c r="G880" s="260" t="s">
        <v>527</v>
      </c>
      <c r="H880" s="260">
        <v>39911100</v>
      </c>
      <c r="J880" s="261">
        <v>150000</v>
      </c>
      <c r="K880" s="261">
        <v>150000</v>
      </c>
      <c r="L880" s="261">
        <v>0</v>
      </c>
      <c r="M880" s="261">
        <v>0</v>
      </c>
      <c r="O880" s="260" t="s">
        <v>579</v>
      </c>
      <c r="P880" s="260">
        <v>241211</v>
      </c>
    </row>
    <row r="881" spans="1:16">
      <c r="A881" s="260" t="e">
        <f>SUMIFS('APP-1'!#REF!,'APP-1'!#REF!,ANALITICO!$F881)</f>
        <v>#REF!</v>
      </c>
      <c r="B881" s="260" t="str">
        <f t="shared" si="40"/>
        <v>4000</v>
      </c>
      <c r="C881" s="264" t="str">
        <f t="shared" si="41"/>
        <v>1</v>
      </c>
      <c r="D881" s="264" t="str">
        <f t="shared" si="42"/>
        <v>1</v>
      </c>
      <c r="E881" s="260" t="s">
        <v>526</v>
      </c>
      <c r="F881" s="260">
        <v>241211</v>
      </c>
      <c r="G881" s="260" t="s">
        <v>527</v>
      </c>
      <c r="H881" s="260">
        <v>44111100</v>
      </c>
      <c r="J881" s="261">
        <v>1200000</v>
      </c>
      <c r="K881" s="261">
        <v>1200000</v>
      </c>
      <c r="L881" s="261">
        <v>0</v>
      </c>
      <c r="M881" s="261">
        <v>0</v>
      </c>
      <c r="O881" s="260" t="s">
        <v>579</v>
      </c>
      <c r="P881" s="260">
        <v>241211</v>
      </c>
    </row>
    <row r="882" spans="1:16">
      <c r="A882" s="260" t="e">
        <f>SUMIFS('APP-1'!#REF!,'APP-1'!#REF!,ANALITICO!$F882)</f>
        <v>#REF!</v>
      </c>
      <c r="B882" s="260" t="str">
        <f t="shared" si="40"/>
        <v>4000</v>
      </c>
      <c r="C882" s="264" t="str">
        <f t="shared" si="41"/>
        <v>1</v>
      </c>
      <c r="D882" s="264" t="str">
        <f t="shared" si="42"/>
        <v>1</v>
      </c>
      <c r="E882" s="260" t="s">
        <v>526</v>
      </c>
      <c r="F882" s="260">
        <v>241211</v>
      </c>
      <c r="G882" s="260" t="s">
        <v>527</v>
      </c>
      <c r="H882" s="260">
        <v>44121100</v>
      </c>
      <c r="J882" s="261">
        <v>1100000</v>
      </c>
      <c r="K882" s="261">
        <v>1100000</v>
      </c>
      <c r="L882" s="261">
        <v>0</v>
      </c>
      <c r="M882" s="261">
        <v>0</v>
      </c>
      <c r="O882" s="260" t="s">
        <v>579</v>
      </c>
      <c r="P882" s="260">
        <v>241211</v>
      </c>
    </row>
    <row r="883" spans="1:16">
      <c r="A883" s="260" t="e">
        <f>SUMIFS('APP-1'!#REF!,'APP-1'!#REF!,ANALITICO!$F883)</f>
        <v>#REF!</v>
      </c>
      <c r="B883" s="282" t="str">
        <f t="shared" si="40"/>
        <v>1000</v>
      </c>
      <c r="C883" s="264" t="str">
        <f t="shared" si="41"/>
        <v>1</v>
      </c>
      <c r="D883" s="264" t="str">
        <f t="shared" si="42"/>
        <v>1</v>
      </c>
      <c r="E883" s="260" t="s">
        <v>526</v>
      </c>
      <c r="F883" s="260">
        <v>242215</v>
      </c>
      <c r="G883" s="260" t="s">
        <v>568</v>
      </c>
      <c r="H883" s="260">
        <v>12111100</v>
      </c>
      <c r="J883" s="261">
        <v>1991811</v>
      </c>
      <c r="K883" s="261">
        <v>1991811</v>
      </c>
      <c r="L883" s="261">
        <v>0</v>
      </c>
      <c r="M883" s="261">
        <v>0</v>
      </c>
      <c r="O883" s="260" t="s">
        <v>579</v>
      </c>
      <c r="P883" s="260">
        <v>242215</v>
      </c>
    </row>
    <row r="884" spans="1:16">
      <c r="A884" s="260" t="e">
        <f>SUMIFS('APP-1'!#REF!,'APP-1'!#REF!,ANALITICO!$F884)</f>
        <v>#REF!</v>
      </c>
      <c r="B884" s="282" t="str">
        <f t="shared" si="40"/>
        <v>1000</v>
      </c>
      <c r="C884" s="264" t="str">
        <f t="shared" si="41"/>
        <v>1</v>
      </c>
      <c r="D884" s="264" t="str">
        <f t="shared" si="42"/>
        <v>1</v>
      </c>
      <c r="E884" s="260" t="s">
        <v>526</v>
      </c>
      <c r="F884" s="260">
        <v>242215</v>
      </c>
      <c r="G884" s="260" t="s">
        <v>527</v>
      </c>
      <c r="H884" s="260">
        <v>11311100</v>
      </c>
      <c r="J884" s="261">
        <v>14063584</v>
      </c>
      <c r="K884" s="261">
        <v>14063584</v>
      </c>
      <c r="L884" s="261">
        <v>3443975.35</v>
      </c>
      <c r="M884" s="261">
        <v>3430241.27</v>
      </c>
      <c r="O884" s="260" t="s">
        <v>579</v>
      </c>
      <c r="P884" s="260">
        <v>242215</v>
      </c>
    </row>
    <row r="885" spans="1:16">
      <c r="A885" s="260" t="e">
        <f>SUMIFS('APP-1'!#REF!,'APP-1'!#REF!,ANALITICO!$F885)</f>
        <v>#REF!</v>
      </c>
      <c r="B885" s="282" t="str">
        <f t="shared" si="40"/>
        <v>1000</v>
      </c>
      <c r="C885" s="264" t="str">
        <f t="shared" si="41"/>
        <v>1</v>
      </c>
      <c r="D885" s="264" t="str">
        <f t="shared" si="42"/>
        <v>1</v>
      </c>
      <c r="E885" s="260" t="s">
        <v>526</v>
      </c>
      <c r="F885" s="260">
        <v>242215</v>
      </c>
      <c r="G885" s="260" t="s">
        <v>527</v>
      </c>
      <c r="H885" s="260">
        <v>11321100</v>
      </c>
      <c r="J885" s="261">
        <v>21279305</v>
      </c>
      <c r="K885" s="261">
        <v>21279305</v>
      </c>
      <c r="L885" s="261">
        <v>1827213</v>
      </c>
      <c r="M885" s="261">
        <v>1827213</v>
      </c>
      <c r="O885" s="260" t="s">
        <v>579</v>
      </c>
      <c r="P885" s="260">
        <v>242215</v>
      </c>
    </row>
    <row r="886" spans="1:16">
      <c r="A886" s="260" t="e">
        <f>SUMIFS('APP-1'!#REF!,'APP-1'!#REF!,ANALITICO!$F886)</f>
        <v>#REF!</v>
      </c>
      <c r="B886" s="282" t="str">
        <f t="shared" si="40"/>
        <v>1000</v>
      </c>
      <c r="C886" s="264" t="str">
        <f t="shared" si="41"/>
        <v>1</v>
      </c>
      <c r="D886" s="264" t="str">
        <f t="shared" si="42"/>
        <v>1</v>
      </c>
      <c r="E886" s="260" t="s">
        <v>526</v>
      </c>
      <c r="F886" s="260">
        <v>242215</v>
      </c>
      <c r="G886" s="260" t="s">
        <v>527</v>
      </c>
      <c r="H886" s="260">
        <v>12211108</v>
      </c>
      <c r="J886" s="261">
        <v>2300527</v>
      </c>
      <c r="K886" s="261">
        <v>2300527</v>
      </c>
      <c r="L886" s="261">
        <v>584006</v>
      </c>
      <c r="M886" s="261">
        <v>584006</v>
      </c>
      <c r="O886" s="260" t="s">
        <v>579</v>
      </c>
      <c r="P886" s="260">
        <v>242215</v>
      </c>
    </row>
    <row r="887" spans="1:16">
      <c r="A887" s="260" t="e">
        <f>SUMIFS('APP-1'!#REF!,'APP-1'!#REF!,ANALITICO!$F887)</f>
        <v>#REF!</v>
      </c>
      <c r="B887" s="282" t="str">
        <f t="shared" si="40"/>
        <v>1000</v>
      </c>
      <c r="C887" s="264" t="str">
        <f t="shared" si="41"/>
        <v>1</v>
      </c>
      <c r="D887" s="264" t="str">
        <f t="shared" si="42"/>
        <v>1</v>
      </c>
      <c r="E887" s="260" t="s">
        <v>526</v>
      </c>
      <c r="F887" s="260">
        <v>242215</v>
      </c>
      <c r="G887" s="260" t="s">
        <v>527</v>
      </c>
      <c r="H887" s="260">
        <v>13111100</v>
      </c>
      <c r="J887" s="261">
        <v>334270</v>
      </c>
      <c r="K887" s="261">
        <v>334270</v>
      </c>
      <c r="L887" s="261">
        <v>27469.59</v>
      </c>
      <c r="M887" s="261">
        <v>27469.59</v>
      </c>
      <c r="O887" s="260" t="s">
        <v>579</v>
      </c>
      <c r="P887" s="260">
        <v>242215</v>
      </c>
    </row>
    <row r="888" spans="1:16">
      <c r="A888" s="260" t="e">
        <f>SUMIFS('APP-1'!#REF!,'APP-1'!#REF!,ANALITICO!$F888)</f>
        <v>#REF!</v>
      </c>
      <c r="B888" s="282" t="str">
        <f t="shared" si="40"/>
        <v>1000</v>
      </c>
      <c r="C888" s="264" t="str">
        <f t="shared" si="41"/>
        <v>1</v>
      </c>
      <c r="D888" s="264" t="str">
        <f t="shared" si="42"/>
        <v>1</v>
      </c>
      <c r="E888" s="260" t="s">
        <v>526</v>
      </c>
      <c r="F888" s="260">
        <v>242215</v>
      </c>
      <c r="G888" s="260" t="s">
        <v>527</v>
      </c>
      <c r="H888" s="260">
        <v>13211100</v>
      </c>
      <c r="J888" s="261">
        <v>609408</v>
      </c>
      <c r="K888" s="261">
        <v>609408</v>
      </c>
      <c r="L888" s="261">
        <v>0</v>
      </c>
      <c r="M888" s="261">
        <v>0</v>
      </c>
      <c r="O888" s="260" t="s">
        <v>579</v>
      </c>
      <c r="P888" s="260">
        <v>242215</v>
      </c>
    </row>
    <row r="889" spans="1:16">
      <c r="A889" s="260" t="e">
        <f>SUMIFS('APP-1'!#REF!,'APP-1'!#REF!,ANALITICO!$F889)</f>
        <v>#REF!</v>
      </c>
      <c r="B889" s="282" t="str">
        <f t="shared" si="40"/>
        <v>1000</v>
      </c>
      <c r="C889" s="264" t="str">
        <f t="shared" si="41"/>
        <v>1</v>
      </c>
      <c r="D889" s="264" t="str">
        <f t="shared" si="42"/>
        <v>1</v>
      </c>
      <c r="E889" s="260" t="s">
        <v>526</v>
      </c>
      <c r="F889" s="260">
        <v>242215</v>
      </c>
      <c r="G889" s="260" t="s">
        <v>527</v>
      </c>
      <c r="H889" s="260">
        <v>13221100</v>
      </c>
      <c r="J889" s="261">
        <v>16442</v>
      </c>
      <c r="K889" s="261">
        <v>16442</v>
      </c>
      <c r="L889" s="261">
        <v>2879.17</v>
      </c>
      <c r="M889" s="261">
        <v>2879.17</v>
      </c>
      <c r="O889" s="260" t="s">
        <v>579</v>
      </c>
      <c r="P889" s="260">
        <v>242215</v>
      </c>
    </row>
    <row r="890" spans="1:16">
      <c r="A890" s="260" t="e">
        <f>SUMIFS('APP-1'!#REF!,'APP-1'!#REF!,ANALITICO!$F890)</f>
        <v>#REF!</v>
      </c>
      <c r="B890" s="282" t="str">
        <f t="shared" si="40"/>
        <v>1000</v>
      </c>
      <c r="C890" s="264" t="str">
        <f t="shared" si="41"/>
        <v>1</v>
      </c>
      <c r="D890" s="264" t="str">
        <f t="shared" si="42"/>
        <v>1</v>
      </c>
      <c r="E890" s="260" t="s">
        <v>526</v>
      </c>
      <c r="F890" s="260">
        <v>242215</v>
      </c>
      <c r="G890" s="260" t="s">
        <v>527</v>
      </c>
      <c r="H890" s="260">
        <v>13231100</v>
      </c>
      <c r="J890" s="261">
        <v>1413214</v>
      </c>
      <c r="K890" s="261">
        <v>1413214</v>
      </c>
      <c r="L890" s="261">
        <v>0</v>
      </c>
      <c r="M890" s="261">
        <v>0</v>
      </c>
      <c r="O890" s="260" t="s">
        <v>579</v>
      </c>
      <c r="P890" s="260">
        <v>242215</v>
      </c>
    </row>
    <row r="891" spans="1:16">
      <c r="A891" s="260" t="e">
        <f>SUMIFS('APP-1'!#REF!,'APP-1'!#REF!,ANALITICO!$F891)</f>
        <v>#REF!</v>
      </c>
      <c r="B891" s="282" t="str">
        <f t="shared" si="40"/>
        <v>1000</v>
      </c>
      <c r="C891" s="264" t="str">
        <f t="shared" si="41"/>
        <v>1</v>
      </c>
      <c r="D891" s="264" t="str">
        <f t="shared" si="42"/>
        <v>1</v>
      </c>
      <c r="E891" s="260" t="s">
        <v>526</v>
      </c>
      <c r="F891" s="260">
        <v>242215</v>
      </c>
      <c r="G891" s="260" t="s">
        <v>527</v>
      </c>
      <c r="H891" s="260">
        <v>13231108</v>
      </c>
      <c r="J891" s="261">
        <v>201858</v>
      </c>
      <c r="K891" s="261">
        <v>201858</v>
      </c>
      <c r="L891" s="261">
        <v>0</v>
      </c>
      <c r="M891" s="261">
        <v>0</v>
      </c>
      <c r="O891" s="260" t="s">
        <v>579</v>
      </c>
      <c r="P891" s="260">
        <v>242215</v>
      </c>
    </row>
    <row r="892" spans="1:16">
      <c r="A892" s="260" t="e">
        <f>SUMIFS('APP-1'!#REF!,'APP-1'!#REF!,ANALITICO!$F892)</f>
        <v>#REF!</v>
      </c>
      <c r="B892" s="282" t="str">
        <f t="shared" si="40"/>
        <v>1000</v>
      </c>
      <c r="C892" s="264" t="str">
        <f t="shared" si="41"/>
        <v>1</v>
      </c>
      <c r="D892" s="264" t="str">
        <f t="shared" si="42"/>
        <v>1</v>
      </c>
      <c r="E892" s="260" t="s">
        <v>526</v>
      </c>
      <c r="F892" s="260">
        <v>242215</v>
      </c>
      <c r="G892" s="260" t="s">
        <v>527</v>
      </c>
      <c r="H892" s="260">
        <v>13311100</v>
      </c>
      <c r="J892" s="261">
        <v>7480583</v>
      </c>
      <c r="K892" s="261">
        <v>7480583</v>
      </c>
      <c r="L892" s="261">
        <v>2188470</v>
      </c>
      <c r="M892" s="261">
        <v>2188470</v>
      </c>
      <c r="O892" s="260" t="s">
        <v>579</v>
      </c>
      <c r="P892" s="260">
        <v>242215</v>
      </c>
    </row>
    <row r="893" spans="1:16">
      <c r="A893" s="260" t="e">
        <f>SUMIFS('APP-1'!#REF!,'APP-1'!#REF!,ANALITICO!$F893)</f>
        <v>#REF!</v>
      </c>
      <c r="B893" s="282" t="str">
        <f t="shared" si="40"/>
        <v>1000</v>
      </c>
      <c r="C893" s="264" t="str">
        <f t="shared" si="41"/>
        <v>1</v>
      </c>
      <c r="D893" s="264" t="str">
        <f t="shared" si="42"/>
        <v>1</v>
      </c>
      <c r="E893" s="260" t="s">
        <v>526</v>
      </c>
      <c r="F893" s="260">
        <v>242215</v>
      </c>
      <c r="G893" s="260" t="s">
        <v>527</v>
      </c>
      <c r="H893" s="260">
        <v>13321100</v>
      </c>
      <c r="J893" s="261">
        <v>1487310</v>
      </c>
      <c r="K893" s="261">
        <v>1487310</v>
      </c>
      <c r="L893" s="261">
        <v>453729</v>
      </c>
      <c r="M893" s="261">
        <v>453729</v>
      </c>
      <c r="O893" s="260" t="s">
        <v>579</v>
      </c>
      <c r="P893" s="260">
        <v>242215</v>
      </c>
    </row>
    <row r="894" spans="1:16">
      <c r="A894" s="260" t="e">
        <f>SUMIFS('APP-1'!#REF!,'APP-1'!#REF!,ANALITICO!$F894)</f>
        <v>#REF!</v>
      </c>
      <c r="B894" s="282" t="str">
        <f t="shared" si="40"/>
        <v>1000</v>
      </c>
      <c r="C894" s="264" t="str">
        <f t="shared" si="41"/>
        <v>1</v>
      </c>
      <c r="D894" s="264" t="str">
        <f t="shared" si="42"/>
        <v>1</v>
      </c>
      <c r="E894" s="260" t="s">
        <v>526</v>
      </c>
      <c r="F894" s="260">
        <v>242215</v>
      </c>
      <c r="G894" s="260" t="s">
        <v>527</v>
      </c>
      <c r="H894" s="260">
        <v>13431100</v>
      </c>
      <c r="J894" s="261">
        <v>1786786</v>
      </c>
      <c r="K894" s="261">
        <v>1786786</v>
      </c>
      <c r="L894" s="261">
        <v>461181</v>
      </c>
      <c r="M894" s="261">
        <v>461181</v>
      </c>
      <c r="O894" s="260" t="s">
        <v>579</v>
      </c>
      <c r="P894" s="260">
        <v>242215</v>
      </c>
    </row>
    <row r="895" spans="1:16">
      <c r="A895" s="260" t="e">
        <f>SUMIFS('APP-1'!#REF!,'APP-1'!#REF!,ANALITICO!$F895)</f>
        <v>#REF!</v>
      </c>
      <c r="B895" s="282" t="str">
        <f t="shared" si="40"/>
        <v>1000</v>
      </c>
      <c r="C895" s="264" t="str">
        <f t="shared" si="41"/>
        <v>1</v>
      </c>
      <c r="D895" s="264" t="str">
        <f t="shared" si="42"/>
        <v>2</v>
      </c>
      <c r="E895" s="260" t="s">
        <v>526</v>
      </c>
      <c r="F895" s="260">
        <v>242215</v>
      </c>
      <c r="G895" s="260" t="s">
        <v>527</v>
      </c>
      <c r="H895" s="260">
        <v>14111201</v>
      </c>
      <c r="J895" s="261">
        <v>2755971</v>
      </c>
      <c r="K895" s="261">
        <v>2755971</v>
      </c>
      <c r="L895" s="261">
        <v>548404.31999999995</v>
      </c>
      <c r="M895" s="261">
        <v>548404.31999999995</v>
      </c>
      <c r="O895" s="260" t="s">
        <v>579</v>
      </c>
      <c r="P895" s="260">
        <v>242215</v>
      </c>
    </row>
    <row r="896" spans="1:16">
      <c r="A896" s="260" t="e">
        <f>SUMIFS('APP-1'!#REF!,'APP-1'!#REF!,ANALITICO!$F896)</f>
        <v>#REF!</v>
      </c>
      <c r="B896" s="282" t="str">
        <f t="shared" si="40"/>
        <v>1000</v>
      </c>
      <c r="C896" s="264" t="str">
        <f t="shared" si="41"/>
        <v>1</v>
      </c>
      <c r="D896" s="264" t="str">
        <f t="shared" si="42"/>
        <v>2</v>
      </c>
      <c r="E896" s="260" t="s">
        <v>526</v>
      </c>
      <c r="F896" s="260">
        <v>242215</v>
      </c>
      <c r="G896" s="260" t="s">
        <v>527</v>
      </c>
      <c r="H896" s="260">
        <v>14111203</v>
      </c>
      <c r="J896" s="261">
        <v>1084697</v>
      </c>
      <c r="K896" s="261">
        <v>1084697</v>
      </c>
      <c r="L896" s="261">
        <v>219225.63</v>
      </c>
      <c r="M896" s="261">
        <v>219225.63</v>
      </c>
      <c r="O896" s="260" t="s">
        <v>579</v>
      </c>
      <c r="P896" s="260">
        <v>242215</v>
      </c>
    </row>
    <row r="897" spans="1:16">
      <c r="A897" s="260" t="e">
        <f>SUMIFS('APP-1'!#REF!,'APP-1'!#REF!,ANALITICO!$F897)</f>
        <v>#REF!</v>
      </c>
      <c r="B897" s="282" t="str">
        <f t="shared" si="40"/>
        <v>1000</v>
      </c>
      <c r="C897" s="264" t="str">
        <f t="shared" si="41"/>
        <v>1</v>
      </c>
      <c r="D897" s="264" t="str">
        <f t="shared" si="42"/>
        <v>2</v>
      </c>
      <c r="E897" s="260" t="s">
        <v>526</v>
      </c>
      <c r="F897" s="260">
        <v>242215</v>
      </c>
      <c r="G897" s="260" t="s">
        <v>527</v>
      </c>
      <c r="H897" s="260">
        <v>14111208</v>
      </c>
      <c r="J897" s="261">
        <v>27903</v>
      </c>
      <c r="K897" s="261">
        <v>27903</v>
      </c>
      <c r="L897" s="261">
        <v>5430.21</v>
      </c>
      <c r="M897" s="261">
        <v>5430.21</v>
      </c>
      <c r="O897" s="260" t="s">
        <v>579</v>
      </c>
      <c r="P897" s="260">
        <v>242215</v>
      </c>
    </row>
    <row r="898" spans="1:16">
      <c r="A898" s="260" t="e">
        <f>SUMIFS('APP-1'!#REF!,'APP-1'!#REF!,ANALITICO!$F898)</f>
        <v>#REF!</v>
      </c>
      <c r="B898" s="282" t="str">
        <f t="shared" si="40"/>
        <v>1000</v>
      </c>
      <c r="C898" s="264" t="str">
        <f t="shared" si="41"/>
        <v>1</v>
      </c>
      <c r="D898" s="264" t="str">
        <f t="shared" si="42"/>
        <v>2</v>
      </c>
      <c r="E898" s="260" t="s">
        <v>526</v>
      </c>
      <c r="F898" s="260">
        <v>242215</v>
      </c>
      <c r="G898" s="260" t="s">
        <v>527</v>
      </c>
      <c r="H898" s="260">
        <v>14211201</v>
      </c>
      <c r="J898" s="261">
        <v>620252</v>
      </c>
      <c r="K898" s="261">
        <v>620252</v>
      </c>
      <c r="L898" s="261">
        <v>110004.05</v>
      </c>
      <c r="M898" s="261">
        <v>110004.05</v>
      </c>
      <c r="O898" s="260" t="s">
        <v>579</v>
      </c>
      <c r="P898" s="260">
        <v>242215</v>
      </c>
    </row>
    <row r="899" spans="1:16">
      <c r="A899" s="260" t="e">
        <f>SUMIFS('APP-1'!#REF!,'APP-1'!#REF!,ANALITICO!$F899)</f>
        <v>#REF!</v>
      </c>
      <c r="B899" s="282" t="str">
        <f t="shared" si="40"/>
        <v>1000</v>
      </c>
      <c r="C899" s="264" t="str">
        <f t="shared" si="41"/>
        <v>1</v>
      </c>
      <c r="D899" s="264" t="str">
        <f t="shared" si="42"/>
        <v>2</v>
      </c>
      <c r="E899" s="260" t="s">
        <v>526</v>
      </c>
      <c r="F899" s="260">
        <v>242215</v>
      </c>
      <c r="G899" s="260" t="s">
        <v>527</v>
      </c>
      <c r="H899" s="260">
        <v>14211203</v>
      </c>
      <c r="J899" s="261">
        <v>778651</v>
      </c>
      <c r="K899" s="261">
        <v>778651</v>
      </c>
      <c r="L899" s="261">
        <v>148647.73000000001</v>
      </c>
      <c r="M899" s="261">
        <v>148647.73000000001</v>
      </c>
      <c r="O899" s="260" t="s">
        <v>579</v>
      </c>
      <c r="P899" s="260">
        <v>242215</v>
      </c>
    </row>
    <row r="900" spans="1:16">
      <c r="A900" s="260" t="e">
        <f>SUMIFS('APP-1'!#REF!,'APP-1'!#REF!,ANALITICO!$F900)</f>
        <v>#REF!</v>
      </c>
      <c r="B900" s="282" t="str">
        <f t="shared" ref="B900:B963" si="43">MID(H900,1,1)&amp;"000"</f>
        <v>1000</v>
      </c>
      <c r="C900" s="264" t="str">
        <f t="shared" ref="C900:C963" si="44">MID(H900,5,1)</f>
        <v>1</v>
      </c>
      <c r="D900" s="264" t="str">
        <f t="shared" ref="D900:D963" si="45">MID(H900,6,1)</f>
        <v>2</v>
      </c>
      <c r="E900" s="260" t="s">
        <v>526</v>
      </c>
      <c r="F900" s="260">
        <v>242215</v>
      </c>
      <c r="G900" s="260" t="s">
        <v>527</v>
      </c>
      <c r="H900" s="260">
        <v>14311200</v>
      </c>
      <c r="J900" s="261">
        <v>777170</v>
      </c>
      <c r="K900" s="261">
        <v>777170</v>
      </c>
      <c r="L900" s="261">
        <v>132415</v>
      </c>
      <c r="M900" s="261">
        <v>132415</v>
      </c>
      <c r="O900" s="260" t="s">
        <v>579</v>
      </c>
      <c r="P900" s="260">
        <v>242215</v>
      </c>
    </row>
    <row r="901" spans="1:16">
      <c r="A901" s="260" t="e">
        <f>SUMIFS('APP-1'!#REF!,'APP-1'!#REF!,ANALITICO!$F901)</f>
        <v>#REF!</v>
      </c>
      <c r="B901" s="282" t="str">
        <f t="shared" si="43"/>
        <v>1000</v>
      </c>
      <c r="C901" s="264" t="str">
        <f t="shared" si="44"/>
        <v>1</v>
      </c>
      <c r="D901" s="264" t="str">
        <f t="shared" si="45"/>
        <v>2</v>
      </c>
      <c r="E901" s="260" t="s">
        <v>526</v>
      </c>
      <c r="F901" s="260">
        <v>242215</v>
      </c>
      <c r="G901" s="260" t="s">
        <v>527</v>
      </c>
      <c r="H901" s="260">
        <v>14411200</v>
      </c>
      <c r="J901" s="261">
        <v>883101</v>
      </c>
      <c r="K901" s="261">
        <v>883101</v>
      </c>
      <c r="L901" s="261">
        <v>145132.79999999999</v>
      </c>
      <c r="M901" s="261">
        <v>145132.79999999999</v>
      </c>
      <c r="O901" s="260" t="s">
        <v>579</v>
      </c>
      <c r="P901" s="260">
        <v>242215</v>
      </c>
    </row>
    <row r="902" spans="1:16">
      <c r="A902" s="260" t="e">
        <f>SUMIFS('APP-1'!#REF!,'APP-1'!#REF!,ANALITICO!$F902)</f>
        <v>#REF!</v>
      </c>
      <c r="B902" s="282" t="str">
        <f t="shared" si="43"/>
        <v>1000</v>
      </c>
      <c r="C902" s="264" t="str">
        <f t="shared" si="44"/>
        <v>1</v>
      </c>
      <c r="D902" s="264" t="str">
        <f t="shared" si="45"/>
        <v>2</v>
      </c>
      <c r="E902" s="260" t="s">
        <v>526</v>
      </c>
      <c r="F902" s="260">
        <v>242215</v>
      </c>
      <c r="G902" s="260" t="s">
        <v>527</v>
      </c>
      <c r="H902" s="260">
        <v>14431200</v>
      </c>
      <c r="J902" s="261">
        <v>103941</v>
      </c>
      <c r="K902" s="261">
        <v>103941</v>
      </c>
      <c r="L902" s="261">
        <v>15826.72</v>
      </c>
      <c r="M902" s="261">
        <v>15826.72</v>
      </c>
      <c r="O902" s="260" t="s">
        <v>579</v>
      </c>
      <c r="P902" s="260">
        <v>242215</v>
      </c>
    </row>
    <row r="903" spans="1:16">
      <c r="A903" s="260" t="e">
        <f>SUMIFS('APP-1'!#REF!,'APP-1'!#REF!,ANALITICO!$F903)</f>
        <v>#REF!</v>
      </c>
      <c r="B903" s="282" t="str">
        <f t="shared" si="43"/>
        <v>1000</v>
      </c>
      <c r="C903" s="264" t="str">
        <f t="shared" si="44"/>
        <v>1</v>
      </c>
      <c r="D903" s="264" t="str">
        <f t="shared" si="45"/>
        <v>2</v>
      </c>
      <c r="E903" s="260" t="s">
        <v>526</v>
      </c>
      <c r="F903" s="260">
        <v>242215</v>
      </c>
      <c r="G903" s="260" t="s">
        <v>527</v>
      </c>
      <c r="H903" s="260">
        <v>15111200</v>
      </c>
      <c r="J903" s="261">
        <v>1571479</v>
      </c>
      <c r="K903" s="261">
        <v>1571479</v>
      </c>
      <c r="L903" s="261">
        <v>305067.64</v>
      </c>
      <c r="M903" s="261">
        <v>305067.64</v>
      </c>
      <c r="O903" s="260" t="s">
        <v>579</v>
      </c>
      <c r="P903" s="260">
        <v>242215</v>
      </c>
    </row>
    <row r="904" spans="1:16">
      <c r="A904" s="260" t="e">
        <f>SUMIFS('APP-1'!#REF!,'APP-1'!#REF!,ANALITICO!$F904)</f>
        <v>#REF!</v>
      </c>
      <c r="B904" s="282" t="str">
        <f t="shared" si="43"/>
        <v>1000</v>
      </c>
      <c r="C904" s="264" t="str">
        <f t="shared" si="44"/>
        <v>1</v>
      </c>
      <c r="D904" s="264" t="str">
        <f t="shared" si="45"/>
        <v>2</v>
      </c>
      <c r="E904" s="260" t="s">
        <v>526</v>
      </c>
      <c r="F904" s="260">
        <v>242215</v>
      </c>
      <c r="G904" s="260" t="s">
        <v>527</v>
      </c>
      <c r="H904" s="260">
        <v>15411218</v>
      </c>
      <c r="J904" s="261">
        <v>3489000</v>
      </c>
      <c r="K904" s="261">
        <v>3489000</v>
      </c>
      <c r="L904" s="261">
        <v>0</v>
      </c>
      <c r="M904" s="261">
        <v>0</v>
      </c>
      <c r="O904" s="260" t="s">
        <v>579</v>
      </c>
      <c r="P904" s="260">
        <v>242215</v>
      </c>
    </row>
    <row r="905" spans="1:16">
      <c r="A905" s="260" t="e">
        <f>SUMIFS('APP-1'!#REF!,'APP-1'!#REF!,ANALITICO!$F905)</f>
        <v>#REF!</v>
      </c>
      <c r="B905" s="282" t="str">
        <f t="shared" si="43"/>
        <v>1000</v>
      </c>
      <c r="C905" s="264" t="str">
        <f t="shared" si="44"/>
        <v>1</v>
      </c>
      <c r="D905" s="264" t="str">
        <f t="shared" si="45"/>
        <v>1</v>
      </c>
      <c r="E905" s="260" t="s">
        <v>526</v>
      </c>
      <c r="F905" s="260">
        <v>242215</v>
      </c>
      <c r="G905" s="260" t="s">
        <v>527</v>
      </c>
      <c r="H905" s="260">
        <v>15421100</v>
      </c>
      <c r="J905" s="261">
        <v>22246</v>
      </c>
      <c r="K905" s="261">
        <v>22246</v>
      </c>
      <c r="L905" s="261">
        <v>8178</v>
      </c>
      <c r="M905" s="261">
        <v>8178</v>
      </c>
      <c r="O905" s="260" t="s">
        <v>579</v>
      </c>
      <c r="P905" s="260">
        <v>242215</v>
      </c>
    </row>
    <row r="906" spans="1:16">
      <c r="A906" s="260" t="e">
        <f>SUMIFS('APP-1'!#REF!,'APP-1'!#REF!,ANALITICO!$F906)</f>
        <v>#REF!</v>
      </c>
      <c r="B906" s="282" t="str">
        <f t="shared" si="43"/>
        <v>1000</v>
      </c>
      <c r="C906" s="264" t="str">
        <f t="shared" si="44"/>
        <v>1</v>
      </c>
      <c r="D906" s="264" t="str">
        <f t="shared" si="45"/>
        <v>1</v>
      </c>
      <c r="E906" s="260" t="s">
        <v>526</v>
      </c>
      <c r="F906" s="260">
        <v>242215</v>
      </c>
      <c r="G906" s="260" t="s">
        <v>527</v>
      </c>
      <c r="H906" s="260">
        <v>15441100</v>
      </c>
      <c r="J906" s="261">
        <v>1920695</v>
      </c>
      <c r="K906" s="261">
        <v>1920695</v>
      </c>
      <c r="L906" s="261">
        <v>506590.59</v>
      </c>
      <c r="M906" s="261">
        <v>506590.59</v>
      </c>
      <c r="O906" s="260" t="s">
        <v>579</v>
      </c>
      <c r="P906" s="260">
        <v>242215</v>
      </c>
    </row>
    <row r="907" spans="1:16">
      <c r="A907" s="260" t="e">
        <f>SUMIFS('APP-1'!#REF!,'APP-1'!#REF!,ANALITICO!$F907)</f>
        <v>#REF!</v>
      </c>
      <c r="B907" s="282" t="str">
        <f t="shared" si="43"/>
        <v>1000</v>
      </c>
      <c r="C907" s="264" t="str">
        <f t="shared" si="44"/>
        <v>1</v>
      </c>
      <c r="D907" s="264" t="str">
        <f t="shared" si="45"/>
        <v>1</v>
      </c>
      <c r="E907" s="260" t="s">
        <v>526</v>
      </c>
      <c r="F907" s="260">
        <v>242215</v>
      </c>
      <c r="G907" s="260" t="s">
        <v>527</v>
      </c>
      <c r="H907" s="260">
        <v>15451100</v>
      </c>
      <c r="J907" s="261">
        <v>33768</v>
      </c>
      <c r="K907" s="261">
        <v>33768</v>
      </c>
      <c r="L907" s="261">
        <v>5628</v>
      </c>
      <c r="M907" s="261">
        <v>5628</v>
      </c>
      <c r="O907" s="260" t="s">
        <v>579</v>
      </c>
      <c r="P907" s="260">
        <v>242215</v>
      </c>
    </row>
    <row r="908" spans="1:16">
      <c r="A908" s="260" t="e">
        <f>SUMIFS('APP-1'!#REF!,'APP-1'!#REF!,ANALITICO!$F908)</f>
        <v>#REF!</v>
      </c>
      <c r="B908" s="282" t="str">
        <f t="shared" si="43"/>
        <v>1000</v>
      </c>
      <c r="C908" s="264" t="str">
        <f t="shared" si="44"/>
        <v>1</v>
      </c>
      <c r="D908" s="264" t="str">
        <f t="shared" si="45"/>
        <v>1</v>
      </c>
      <c r="E908" s="260" t="s">
        <v>526</v>
      </c>
      <c r="F908" s="260">
        <v>242215</v>
      </c>
      <c r="G908" s="260" t="s">
        <v>527</v>
      </c>
      <c r="H908" s="260">
        <v>15451109</v>
      </c>
      <c r="J908" s="261">
        <v>1059573</v>
      </c>
      <c r="K908" s="261">
        <v>1059573</v>
      </c>
      <c r="L908" s="261">
        <v>206894.67</v>
      </c>
      <c r="M908" s="261">
        <v>206894.67</v>
      </c>
      <c r="O908" s="260" t="s">
        <v>579</v>
      </c>
      <c r="P908" s="260">
        <v>242215</v>
      </c>
    </row>
    <row r="909" spans="1:16">
      <c r="A909" s="260" t="e">
        <f>SUMIFS('APP-1'!#REF!,'APP-1'!#REF!,ANALITICO!$F909)</f>
        <v>#REF!</v>
      </c>
      <c r="B909" s="282" t="str">
        <f t="shared" si="43"/>
        <v>1000</v>
      </c>
      <c r="C909" s="264" t="str">
        <f t="shared" si="44"/>
        <v>1</v>
      </c>
      <c r="D909" s="264" t="str">
        <f t="shared" si="45"/>
        <v>1</v>
      </c>
      <c r="E909" s="260" t="s">
        <v>526</v>
      </c>
      <c r="F909" s="260">
        <v>242215</v>
      </c>
      <c r="G909" s="260" t="s">
        <v>527</v>
      </c>
      <c r="H909" s="260">
        <v>15451110</v>
      </c>
      <c r="J909" s="261">
        <v>193483</v>
      </c>
      <c r="K909" s="261">
        <v>193483</v>
      </c>
      <c r="L909" s="261">
        <v>48372</v>
      </c>
      <c r="M909" s="261">
        <v>48372</v>
      </c>
      <c r="O909" s="260" t="s">
        <v>579</v>
      </c>
      <c r="P909" s="260">
        <v>242215</v>
      </c>
    </row>
    <row r="910" spans="1:16">
      <c r="A910" s="260" t="e">
        <f>SUMIFS('APP-1'!#REF!,'APP-1'!#REF!,ANALITICO!$F910)</f>
        <v>#REF!</v>
      </c>
      <c r="B910" s="282" t="str">
        <f t="shared" si="43"/>
        <v>1000</v>
      </c>
      <c r="C910" s="264" t="str">
        <f t="shared" si="44"/>
        <v>1</v>
      </c>
      <c r="D910" s="264" t="str">
        <f t="shared" si="45"/>
        <v>1</v>
      </c>
      <c r="E910" s="260" t="s">
        <v>526</v>
      </c>
      <c r="F910" s="260">
        <v>242215</v>
      </c>
      <c r="G910" s="260" t="s">
        <v>527</v>
      </c>
      <c r="H910" s="260">
        <v>15461100</v>
      </c>
      <c r="J910" s="261">
        <v>370993</v>
      </c>
      <c r="K910" s="261">
        <v>370993</v>
      </c>
      <c r="L910" s="261">
        <v>96318</v>
      </c>
      <c r="M910" s="261">
        <v>96318</v>
      </c>
      <c r="O910" s="260" t="s">
        <v>579</v>
      </c>
      <c r="P910" s="260">
        <v>242215</v>
      </c>
    </row>
    <row r="911" spans="1:16">
      <c r="A911" s="260" t="e">
        <f>SUMIFS('APP-1'!#REF!,'APP-1'!#REF!,ANALITICO!$F911)</f>
        <v>#REF!</v>
      </c>
      <c r="B911" s="282" t="str">
        <f t="shared" si="43"/>
        <v>1000</v>
      </c>
      <c r="C911" s="264" t="str">
        <f t="shared" si="44"/>
        <v>1</v>
      </c>
      <c r="D911" s="264" t="str">
        <f t="shared" si="45"/>
        <v>1</v>
      </c>
      <c r="E911" s="260" t="s">
        <v>526</v>
      </c>
      <c r="F911" s="260">
        <v>242215</v>
      </c>
      <c r="G911" s="260" t="s">
        <v>527</v>
      </c>
      <c r="H911" s="260">
        <v>15461106</v>
      </c>
      <c r="J911" s="261">
        <v>74075</v>
      </c>
      <c r="K911" s="261">
        <v>74075</v>
      </c>
      <c r="L911" s="261">
        <v>10000</v>
      </c>
      <c r="M911" s="261">
        <v>10000</v>
      </c>
      <c r="O911" s="260" t="s">
        <v>579</v>
      </c>
      <c r="P911" s="260">
        <v>242215</v>
      </c>
    </row>
    <row r="912" spans="1:16">
      <c r="A912" s="260" t="e">
        <f>SUMIFS('APP-1'!#REF!,'APP-1'!#REF!,ANALITICO!$F912)</f>
        <v>#REF!</v>
      </c>
      <c r="B912" s="282" t="str">
        <f t="shared" si="43"/>
        <v>1000</v>
      </c>
      <c r="C912" s="264" t="str">
        <f t="shared" si="44"/>
        <v>1</v>
      </c>
      <c r="D912" s="264" t="str">
        <f t="shared" si="45"/>
        <v>1</v>
      </c>
      <c r="E912" s="260" t="s">
        <v>526</v>
      </c>
      <c r="F912" s="260">
        <v>242215</v>
      </c>
      <c r="G912" s="260" t="s">
        <v>527</v>
      </c>
      <c r="H912" s="260">
        <v>15461151</v>
      </c>
      <c r="J912" s="261">
        <v>1554188</v>
      </c>
      <c r="K912" s="261">
        <v>1554188</v>
      </c>
      <c r="L912" s="261">
        <v>401163</v>
      </c>
      <c r="M912" s="261">
        <v>401163</v>
      </c>
      <c r="O912" s="260" t="s">
        <v>579</v>
      </c>
      <c r="P912" s="260">
        <v>242215</v>
      </c>
    </row>
    <row r="913" spans="1:16">
      <c r="A913" s="260" t="e">
        <f>SUMIFS('APP-1'!#REF!,'APP-1'!#REF!,ANALITICO!$F913)</f>
        <v>#REF!</v>
      </c>
      <c r="B913" s="282" t="str">
        <f t="shared" si="43"/>
        <v>1000</v>
      </c>
      <c r="C913" s="264" t="str">
        <f t="shared" si="44"/>
        <v>1</v>
      </c>
      <c r="D913" s="264" t="str">
        <f t="shared" si="45"/>
        <v>1</v>
      </c>
      <c r="E913" s="260" t="s">
        <v>526</v>
      </c>
      <c r="F913" s="260">
        <v>242215</v>
      </c>
      <c r="G913" s="260" t="s">
        <v>527</v>
      </c>
      <c r="H913" s="260">
        <v>15471100</v>
      </c>
      <c r="J913" s="261">
        <v>413732</v>
      </c>
      <c r="K913" s="261">
        <v>413732</v>
      </c>
      <c r="L913" s="261">
        <v>0</v>
      </c>
      <c r="M913" s="261">
        <v>0</v>
      </c>
      <c r="O913" s="260" t="s">
        <v>579</v>
      </c>
      <c r="P913" s="260">
        <v>242215</v>
      </c>
    </row>
    <row r="914" spans="1:16">
      <c r="A914" s="260" t="e">
        <f>SUMIFS('APP-1'!#REF!,'APP-1'!#REF!,ANALITICO!$F914)</f>
        <v>#REF!</v>
      </c>
      <c r="B914" s="282" t="str">
        <f t="shared" si="43"/>
        <v>1000</v>
      </c>
      <c r="C914" s="264" t="str">
        <f t="shared" si="44"/>
        <v>1</v>
      </c>
      <c r="D914" s="264" t="str">
        <f t="shared" si="45"/>
        <v>1</v>
      </c>
      <c r="E914" s="260" t="s">
        <v>526</v>
      </c>
      <c r="F914" s="260">
        <v>242215</v>
      </c>
      <c r="G914" s="260" t="s">
        <v>527</v>
      </c>
      <c r="H914" s="260">
        <v>15471108</v>
      </c>
      <c r="J914" s="261">
        <v>300000</v>
      </c>
      <c r="K914" s="261">
        <v>300000</v>
      </c>
      <c r="L914" s="261">
        <v>0</v>
      </c>
      <c r="M914" s="261">
        <v>0</v>
      </c>
      <c r="O914" s="260" t="s">
        <v>579</v>
      </c>
      <c r="P914" s="260">
        <v>242215</v>
      </c>
    </row>
    <row r="915" spans="1:16">
      <c r="A915" s="260" t="e">
        <f>SUMIFS('APP-1'!#REF!,'APP-1'!#REF!,ANALITICO!$F915)</f>
        <v>#REF!</v>
      </c>
      <c r="B915" s="282" t="str">
        <f t="shared" si="43"/>
        <v>1000</v>
      </c>
      <c r="C915" s="264" t="str">
        <f t="shared" si="44"/>
        <v>1</v>
      </c>
      <c r="D915" s="264" t="str">
        <f t="shared" si="45"/>
        <v>1</v>
      </c>
      <c r="E915" s="260" t="s">
        <v>526</v>
      </c>
      <c r="F915" s="260">
        <v>242215</v>
      </c>
      <c r="G915" s="260" t="s">
        <v>527</v>
      </c>
      <c r="H915" s="260">
        <v>15481100</v>
      </c>
      <c r="J915" s="261">
        <v>1279477</v>
      </c>
      <c r="K915" s="261">
        <v>1279477</v>
      </c>
      <c r="L915" s="261">
        <v>430901</v>
      </c>
      <c r="M915" s="261">
        <v>430901</v>
      </c>
      <c r="O915" s="260" t="s">
        <v>579</v>
      </c>
      <c r="P915" s="260">
        <v>242215</v>
      </c>
    </row>
    <row r="916" spans="1:16">
      <c r="A916" s="260" t="e">
        <f>SUMIFS('APP-1'!#REF!,'APP-1'!#REF!,ANALITICO!$F916)</f>
        <v>#REF!</v>
      </c>
      <c r="B916" s="282" t="str">
        <f t="shared" si="43"/>
        <v>1000</v>
      </c>
      <c r="C916" s="264" t="str">
        <f t="shared" si="44"/>
        <v>1</v>
      </c>
      <c r="D916" s="264" t="str">
        <f t="shared" si="45"/>
        <v>1</v>
      </c>
      <c r="E916" s="260" t="s">
        <v>526</v>
      </c>
      <c r="F916" s="260">
        <v>242215</v>
      </c>
      <c r="G916" s="260" t="s">
        <v>527</v>
      </c>
      <c r="H916" s="260">
        <v>15511100</v>
      </c>
      <c r="J916" s="261">
        <v>79542</v>
      </c>
      <c r="K916" s="261">
        <v>79542</v>
      </c>
      <c r="L916" s="261">
        <v>0</v>
      </c>
      <c r="M916" s="261">
        <v>0</v>
      </c>
      <c r="O916" s="260" t="s">
        <v>579</v>
      </c>
      <c r="P916" s="260">
        <v>242215</v>
      </c>
    </row>
    <row r="917" spans="1:16">
      <c r="A917" s="260" t="e">
        <f>SUMIFS('APP-1'!#REF!,'APP-1'!#REF!,ANALITICO!$F917)</f>
        <v>#REF!</v>
      </c>
      <c r="B917" s="282" t="str">
        <f t="shared" si="43"/>
        <v>1000</v>
      </c>
      <c r="C917" s="264" t="str">
        <f t="shared" si="44"/>
        <v>1</v>
      </c>
      <c r="D917" s="264" t="str">
        <f t="shared" si="45"/>
        <v>1</v>
      </c>
      <c r="E917" s="260" t="s">
        <v>526</v>
      </c>
      <c r="F917" s="260">
        <v>242215</v>
      </c>
      <c r="G917" s="260" t="s">
        <v>527</v>
      </c>
      <c r="H917" s="260">
        <v>15911100</v>
      </c>
      <c r="J917" s="261">
        <v>3949381</v>
      </c>
      <c r="K917" s="261">
        <v>3949381</v>
      </c>
      <c r="L917" s="261">
        <v>1031343</v>
      </c>
      <c r="M917" s="261">
        <v>1031343</v>
      </c>
      <c r="O917" s="260" t="s">
        <v>579</v>
      </c>
      <c r="P917" s="260">
        <v>242215</v>
      </c>
    </row>
    <row r="918" spans="1:16">
      <c r="A918" s="260" t="e">
        <f>SUMIFS('APP-1'!#REF!,'APP-1'!#REF!,ANALITICO!$F918)</f>
        <v>#REF!</v>
      </c>
      <c r="B918" s="282" t="str">
        <f t="shared" si="43"/>
        <v>1000</v>
      </c>
      <c r="C918" s="264" t="str">
        <f t="shared" si="44"/>
        <v>1</v>
      </c>
      <c r="D918" s="264" t="str">
        <f t="shared" si="45"/>
        <v>1</v>
      </c>
      <c r="E918" s="260" t="s">
        <v>526</v>
      </c>
      <c r="F918" s="260">
        <v>242215</v>
      </c>
      <c r="G918" s="260" t="s">
        <v>527</v>
      </c>
      <c r="H918" s="260">
        <v>17141100</v>
      </c>
      <c r="J918" s="261">
        <v>2451705</v>
      </c>
      <c r="K918" s="261">
        <v>2451705</v>
      </c>
      <c r="L918" s="261">
        <v>713720</v>
      </c>
      <c r="M918" s="261">
        <v>713720</v>
      </c>
      <c r="O918" s="260" t="s">
        <v>579</v>
      </c>
      <c r="P918" s="260">
        <v>242215</v>
      </c>
    </row>
    <row r="919" spans="1:16">
      <c r="A919" s="260" t="e">
        <f>SUMIFS('APP-1'!#REF!,'APP-1'!#REF!,ANALITICO!$F919)</f>
        <v>#REF!</v>
      </c>
      <c r="B919" s="260" t="str">
        <f t="shared" si="43"/>
        <v>2000</v>
      </c>
      <c r="C919" s="264" t="str">
        <f t="shared" si="44"/>
        <v>1</v>
      </c>
      <c r="D919" s="264" t="str">
        <f t="shared" si="45"/>
        <v>1</v>
      </c>
      <c r="E919" s="260" t="s">
        <v>526</v>
      </c>
      <c r="F919" s="260">
        <v>242215</v>
      </c>
      <c r="G919" s="260" t="s">
        <v>527</v>
      </c>
      <c r="H919" s="260">
        <v>22111100</v>
      </c>
      <c r="J919" s="261">
        <v>134960</v>
      </c>
      <c r="K919" s="261">
        <v>134960</v>
      </c>
      <c r="L919" s="261">
        <v>0</v>
      </c>
      <c r="M919" s="261">
        <v>0</v>
      </c>
      <c r="O919" s="260" t="s">
        <v>579</v>
      </c>
      <c r="P919" s="260">
        <v>242215</v>
      </c>
    </row>
    <row r="920" spans="1:16">
      <c r="A920" s="260" t="e">
        <f>SUMIFS('APP-1'!#REF!,'APP-1'!#REF!,ANALITICO!$F920)</f>
        <v>#REF!</v>
      </c>
      <c r="B920" s="260" t="str">
        <f t="shared" si="43"/>
        <v>3000</v>
      </c>
      <c r="C920" s="264" t="str">
        <f t="shared" si="44"/>
        <v>1</v>
      </c>
      <c r="D920" s="264" t="str">
        <f t="shared" si="45"/>
        <v>1</v>
      </c>
      <c r="E920" s="260" t="s">
        <v>526</v>
      </c>
      <c r="F920" s="260">
        <v>242215</v>
      </c>
      <c r="G920" s="260" t="s">
        <v>527</v>
      </c>
      <c r="H920" s="260">
        <v>32521100</v>
      </c>
      <c r="J920" s="261">
        <v>850000</v>
      </c>
      <c r="K920" s="261">
        <v>850000</v>
      </c>
      <c r="L920" s="261">
        <v>0</v>
      </c>
      <c r="M920" s="261">
        <v>0</v>
      </c>
      <c r="O920" s="260" t="s">
        <v>579</v>
      </c>
      <c r="P920" s="260">
        <v>242215</v>
      </c>
    </row>
    <row r="921" spans="1:16">
      <c r="A921" s="260" t="e">
        <f>SUMIFS('APP-1'!#REF!,'APP-1'!#REF!,ANALITICO!$F921)</f>
        <v>#REF!</v>
      </c>
      <c r="B921" s="260" t="str">
        <f t="shared" si="43"/>
        <v>3000</v>
      </c>
      <c r="C921" s="264" t="str">
        <f t="shared" si="44"/>
        <v>1</v>
      </c>
      <c r="D921" s="264" t="str">
        <f t="shared" si="45"/>
        <v>1</v>
      </c>
      <c r="E921" s="260" t="s">
        <v>526</v>
      </c>
      <c r="F921" s="260">
        <v>242215</v>
      </c>
      <c r="G921" s="260" t="s">
        <v>527</v>
      </c>
      <c r="H921" s="260">
        <v>32911100</v>
      </c>
      <c r="J921" s="261">
        <v>1517332</v>
      </c>
      <c r="K921" s="261">
        <v>1517332</v>
      </c>
      <c r="L921" s="261">
        <v>0</v>
      </c>
      <c r="M921" s="261">
        <v>0</v>
      </c>
      <c r="O921" s="260" t="s">
        <v>579</v>
      </c>
      <c r="P921" s="260">
        <v>242215</v>
      </c>
    </row>
    <row r="922" spans="1:16">
      <c r="A922" s="260" t="e">
        <f>SUMIFS('APP-1'!#REF!,'APP-1'!#REF!,ANALITICO!$F922)</f>
        <v>#REF!</v>
      </c>
      <c r="B922" s="260" t="str">
        <f t="shared" si="43"/>
        <v>3000</v>
      </c>
      <c r="C922" s="264" t="str">
        <f t="shared" si="44"/>
        <v>1</v>
      </c>
      <c r="D922" s="264" t="str">
        <f t="shared" si="45"/>
        <v>1</v>
      </c>
      <c r="E922" s="260" t="s">
        <v>526</v>
      </c>
      <c r="F922" s="260">
        <v>242215</v>
      </c>
      <c r="G922" s="260" t="s">
        <v>527</v>
      </c>
      <c r="H922" s="260">
        <v>38211100</v>
      </c>
      <c r="J922" s="261">
        <v>4967500</v>
      </c>
      <c r="K922" s="261">
        <v>4967500</v>
      </c>
      <c r="L922" s="261">
        <v>0</v>
      </c>
      <c r="M922" s="261">
        <v>0</v>
      </c>
      <c r="O922" s="260" t="s">
        <v>579</v>
      </c>
      <c r="P922" s="260">
        <v>242215</v>
      </c>
    </row>
    <row r="923" spans="1:16">
      <c r="A923" s="260" t="e">
        <f>SUMIFS('APP-1'!#REF!,'APP-1'!#REF!,ANALITICO!$F923)</f>
        <v>#REF!</v>
      </c>
      <c r="B923" s="282" t="str">
        <f t="shared" si="43"/>
        <v>3000</v>
      </c>
      <c r="C923" s="264" t="str">
        <f t="shared" si="44"/>
        <v>1</v>
      </c>
      <c r="D923" s="264" t="str">
        <f t="shared" si="45"/>
        <v>2</v>
      </c>
      <c r="E923" s="260" t="s">
        <v>526</v>
      </c>
      <c r="F923" s="260">
        <v>242215</v>
      </c>
      <c r="G923" s="260" t="s">
        <v>527</v>
      </c>
      <c r="H923" s="260">
        <v>39811200</v>
      </c>
      <c r="J923" s="261">
        <v>2932306</v>
      </c>
      <c r="K923" s="261">
        <v>2932306</v>
      </c>
      <c r="L923" s="261">
        <v>417755</v>
      </c>
      <c r="M923" s="261">
        <v>417755</v>
      </c>
      <c r="O923" s="260" t="s">
        <v>579</v>
      </c>
      <c r="P923" s="260">
        <v>242215</v>
      </c>
    </row>
    <row r="924" spans="1:16">
      <c r="A924" s="260" t="e">
        <f>SUMIFS('APP-1'!#REF!,'APP-1'!#REF!,ANALITICO!$F924)</f>
        <v>#REF!</v>
      </c>
      <c r="B924" s="282" t="str">
        <f t="shared" si="43"/>
        <v>3000</v>
      </c>
      <c r="C924" s="264" t="str">
        <f t="shared" si="44"/>
        <v>1</v>
      </c>
      <c r="D924" s="264" t="str">
        <f t="shared" si="45"/>
        <v>2</v>
      </c>
      <c r="E924" s="260" t="s">
        <v>526</v>
      </c>
      <c r="F924" s="260">
        <v>242215</v>
      </c>
      <c r="G924" s="260" t="s">
        <v>527</v>
      </c>
      <c r="H924" s="260">
        <v>39811208</v>
      </c>
      <c r="J924" s="261">
        <v>58148</v>
      </c>
      <c r="K924" s="261">
        <v>58148</v>
      </c>
      <c r="L924" s="261">
        <v>3710</v>
      </c>
      <c r="M924" s="261">
        <v>3710</v>
      </c>
      <c r="O924" s="260" t="s">
        <v>579</v>
      </c>
      <c r="P924" s="260">
        <v>242215</v>
      </c>
    </row>
    <row r="925" spans="1:16">
      <c r="A925" s="260" t="e">
        <f>SUMIFS('APP-1'!#REF!,'APP-1'!#REF!,ANALITICO!$F925)</f>
        <v>#REF!</v>
      </c>
      <c r="B925" s="282" t="str">
        <f t="shared" si="43"/>
        <v>3000</v>
      </c>
      <c r="C925" s="264" t="str">
        <f t="shared" si="44"/>
        <v>2</v>
      </c>
      <c r="D925" s="264" t="str">
        <f t="shared" si="45"/>
        <v>2</v>
      </c>
      <c r="E925" s="260" t="s">
        <v>526</v>
      </c>
      <c r="F925" s="260">
        <v>242215</v>
      </c>
      <c r="G925" s="260" t="s">
        <v>527</v>
      </c>
      <c r="H925" s="260">
        <v>39812200</v>
      </c>
      <c r="J925" s="261">
        <v>611110</v>
      </c>
      <c r="K925" s="261">
        <v>611110</v>
      </c>
      <c r="L925" s="261">
        <v>87062</v>
      </c>
      <c r="M925" s="261">
        <v>87062</v>
      </c>
      <c r="O925" s="260" t="s">
        <v>579</v>
      </c>
      <c r="P925" s="260">
        <v>242215</v>
      </c>
    </row>
    <row r="926" spans="1:16">
      <c r="A926" s="260" t="e">
        <f>SUMIFS('APP-1'!#REF!,'APP-1'!#REF!,ANALITICO!$F926)</f>
        <v>#REF!</v>
      </c>
      <c r="B926" s="282" t="str">
        <f t="shared" si="43"/>
        <v>3000</v>
      </c>
      <c r="C926" s="264" t="str">
        <f t="shared" si="44"/>
        <v>1</v>
      </c>
      <c r="D926" s="264" t="str">
        <f t="shared" si="45"/>
        <v>1</v>
      </c>
      <c r="E926" s="260" t="s">
        <v>526</v>
      </c>
      <c r="F926" s="260">
        <v>242215</v>
      </c>
      <c r="G926" s="260" t="s">
        <v>527</v>
      </c>
      <c r="H926" s="260">
        <v>39821100</v>
      </c>
      <c r="J926" s="261">
        <v>279968</v>
      </c>
      <c r="K926" s="261">
        <v>279968</v>
      </c>
      <c r="L926" s="261">
        <v>0</v>
      </c>
      <c r="M926" s="261">
        <v>0</v>
      </c>
      <c r="O926" s="260" t="s">
        <v>579</v>
      </c>
      <c r="P926" s="260">
        <v>242215</v>
      </c>
    </row>
    <row r="927" spans="1:16">
      <c r="A927" s="260" t="e">
        <f>SUMIFS('APP-1'!#REF!,'APP-1'!#REF!,ANALITICO!$F927)</f>
        <v>#REF!</v>
      </c>
      <c r="B927" s="260" t="str">
        <f t="shared" si="43"/>
        <v>4000</v>
      </c>
      <c r="C927" s="264" t="str">
        <f t="shared" si="44"/>
        <v>1</v>
      </c>
      <c r="D927" s="264" t="str">
        <f t="shared" si="45"/>
        <v>1</v>
      </c>
      <c r="E927" s="260" t="s">
        <v>526</v>
      </c>
      <c r="F927" s="260">
        <v>242215</v>
      </c>
      <c r="G927" s="260" t="s">
        <v>527</v>
      </c>
      <c r="H927" s="260">
        <v>44121100</v>
      </c>
      <c r="J927" s="261">
        <v>4058728</v>
      </c>
      <c r="K927" s="261">
        <v>4058728</v>
      </c>
      <c r="L927" s="261">
        <v>2499991.9900000002</v>
      </c>
      <c r="M927" s="261">
        <v>2499991.9900000002</v>
      </c>
      <c r="O927" s="260" t="s">
        <v>579</v>
      </c>
      <c r="P927" s="260">
        <v>242215</v>
      </c>
    </row>
    <row r="928" spans="1:16">
      <c r="A928" s="260" t="e">
        <f>SUMIFS('APP-1'!#REF!,'APP-1'!#REF!,ANALITICO!$F928)</f>
        <v>#REF!</v>
      </c>
      <c r="B928" s="282" t="str">
        <f t="shared" si="43"/>
        <v>1000</v>
      </c>
      <c r="C928" s="264" t="str">
        <f t="shared" si="44"/>
        <v>1</v>
      </c>
      <c r="D928" s="264" t="str">
        <f t="shared" si="45"/>
        <v>1</v>
      </c>
      <c r="E928" s="260" t="s">
        <v>526</v>
      </c>
      <c r="F928" s="260">
        <v>251216</v>
      </c>
      <c r="G928" s="260" t="s">
        <v>527</v>
      </c>
      <c r="H928" s="260">
        <v>11311100</v>
      </c>
      <c r="J928" s="261">
        <v>177000</v>
      </c>
      <c r="K928" s="261">
        <v>177000</v>
      </c>
      <c r="L928" s="261">
        <v>46704</v>
      </c>
      <c r="M928" s="261">
        <v>46704</v>
      </c>
      <c r="O928" s="260" t="s">
        <v>579</v>
      </c>
      <c r="P928" s="260">
        <v>251216</v>
      </c>
    </row>
    <row r="929" spans="1:16">
      <c r="A929" s="260" t="e">
        <f>SUMIFS('APP-1'!#REF!,'APP-1'!#REF!,ANALITICO!$F929)</f>
        <v>#REF!</v>
      </c>
      <c r="B929" s="260" t="str">
        <f t="shared" si="43"/>
        <v>2000</v>
      </c>
      <c r="C929" s="264" t="str">
        <f t="shared" si="44"/>
        <v>1</v>
      </c>
      <c r="D929" s="264" t="str">
        <f t="shared" si="45"/>
        <v>1</v>
      </c>
      <c r="E929" s="260" t="s">
        <v>526</v>
      </c>
      <c r="F929" s="260">
        <v>251216</v>
      </c>
      <c r="G929" s="260" t="s">
        <v>527</v>
      </c>
      <c r="H929" s="260">
        <v>21711100</v>
      </c>
      <c r="J929" s="261">
        <v>21860</v>
      </c>
      <c r="K929" s="261">
        <v>21860</v>
      </c>
      <c r="L929" s="261">
        <v>0</v>
      </c>
      <c r="M929" s="261">
        <v>0</v>
      </c>
      <c r="O929" s="260" t="s">
        <v>579</v>
      </c>
      <c r="P929" s="260">
        <v>251216</v>
      </c>
    </row>
    <row r="930" spans="1:16">
      <c r="A930" s="260" t="e">
        <f>SUMIFS('APP-1'!#REF!,'APP-1'!#REF!,ANALITICO!$F930)</f>
        <v>#REF!</v>
      </c>
      <c r="B930" s="260" t="str">
        <f t="shared" si="43"/>
        <v>2000</v>
      </c>
      <c r="C930" s="264" t="str">
        <f t="shared" si="44"/>
        <v>2</v>
      </c>
      <c r="D930" s="264" t="str">
        <f t="shared" si="45"/>
        <v>1</v>
      </c>
      <c r="E930" s="260" t="s">
        <v>526</v>
      </c>
      <c r="F930" s="260">
        <v>251216</v>
      </c>
      <c r="G930" s="260" t="s">
        <v>527</v>
      </c>
      <c r="H930" s="260">
        <v>23112100</v>
      </c>
      <c r="J930" s="261">
        <v>1006790</v>
      </c>
      <c r="K930" s="261">
        <v>1006790</v>
      </c>
      <c r="L930" s="261">
        <v>0</v>
      </c>
      <c r="M930" s="261">
        <v>0</v>
      </c>
      <c r="O930" s="260" t="s">
        <v>579</v>
      </c>
      <c r="P930" s="260">
        <v>251216</v>
      </c>
    </row>
    <row r="931" spans="1:16">
      <c r="A931" s="260" t="e">
        <f>SUMIFS('APP-1'!#REF!,'APP-1'!#REF!,ANALITICO!$F931)</f>
        <v>#REF!</v>
      </c>
      <c r="B931" s="260" t="str">
        <f t="shared" si="43"/>
        <v>2000</v>
      </c>
      <c r="C931" s="264" t="str">
        <f t="shared" si="44"/>
        <v>2</v>
      </c>
      <c r="D931" s="264" t="str">
        <f t="shared" si="45"/>
        <v>1</v>
      </c>
      <c r="E931" s="260" t="s">
        <v>526</v>
      </c>
      <c r="F931" s="260">
        <v>251216</v>
      </c>
      <c r="G931" s="260" t="s">
        <v>527</v>
      </c>
      <c r="H931" s="260">
        <v>23912100</v>
      </c>
      <c r="J931" s="261">
        <v>124500</v>
      </c>
      <c r="K931" s="261">
        <v>124500</v>
      </c>
      <c r="L931" s="261">
        <v>0</v>
      </c>
      <c r="M931" s="261">
        <v>0</v>
      </c>
      <c r="O931" s="260" t="s">
        <v>579</v>
      </c>
      <c r="P931" s="260">
        <v>251216</v>
      </c>
    </row>
    <row r="932" spans="1:16">
      <c r="A932" s="260" t="e">
        <f>SUMIFS('APP-1'!#REF!,'APP-1'!#REF!,ANALITICO!$F932)</f>
        <v>#REF!</v>
      </c>
      <c r="B932" s="260" t="str">
        <f t="shared" si="43"/>
        <v>2000</v>
      </c>
      <c r="C932" s="264" t="str">
        <f t="shared" si="44"/>
        <v>1</v>
      </c>
      <c r="D932" s="264" t="str">
        <f t="shared" si="45"/>
        <v>1</v>
      </c>
      <c r="E932" s="260" t="s">
        <v>526</v>
      </c>
      <c r="F932" s="260">
        <v>251216</v>
      </c>
      <c r="G932" s="260" t="s">
        <v>527</v>
      </c>
      <c r="H932" s="260">
        <v>25211100</v>
      </c>
      <c r="J932" s="261">
        <v>4993</v>
      </c>
      <c r="K932" s="261">
        <v>4993</v>
      </c>
      <c r="L932" s="261">
        <v>0</v>
      </c>
      <c r="M932" s="261">
        <v>0</v>
      </c>
      <c r="O932" s="260" t="s">
        <v>579</v>
      </c>
      <c r="P932" s="260">
        <v>251216</v>
      </c>
    </row>
    <row r="933" spans="1:16">
      <c r="A933" s="260" t="e">
        <f>SUMIFS('APP-1'!#REF!,'APP-1'!#REF!,ANALITICO!$F933)</f>
        <v>#REF!</v>
      </c>
      <c r="B933" s="260" t="str">
        <f t="shared" si="43"/>
        <v>2000</v>
      </c>
      <c r="C933" s="264" t="str">
        <f t="shared" si="44"/>
        <v>1</v>
      </c>
      <c r="D933" s="264" t="str">
        <f t="shared" si="45"/>
        <v>1</v>
      </c>
      <c r="E933" s="260" t="s">
        <v>526</v>
      </c>
      <c r="F933" s="260">
        <v>251216</v>
      </c>
      <c r="G933" s="260" t="s">
        <v>527</v>
      </c>
      <c r="H933" s="260">
        <v>27111100</v>
      </c>
      <c r="J933" s="261">
        <v>24000</v>
      </c>
      <c r="K933" s="261">
        <v>24000</v>
      </c>
      <c r="L933" s="261">
        <v>0</v>
      </c>
      <c r="M933" s="261">
        <v>0</v>
      </c>
      <c r="O933" s="260" t="s">
        <v>579</v>
      </c>
      <c r="P933" s="260">
        <v>251216</v>
      </c>
    </row>
    <row r="934" spans="1:16">
      <c r="A934" s="260" t="e">
        <f>SUMIFS('APP-1'!#REF!,'APP-1'!#REF!,ANALITICO!$F934)</f>
        <v>#REF!</v>
      </c>
      <c r="B934" s="260" t="str">
        <f t="shared" si="43"/>
        <v>2000</v>
      </c>
      <c r="C934" s="264" t="str">
        <f t="shared" si="44"/>
        <v>1</v>
      </c>
      <c r="D934" s="264" t="str">
        <f t="shared" si="45"/>
        <v>1</v>
      </c>
      <c r="E934" s="260" t="s">
        <v>526</v>
      </c>
      <c r="F934" s="260">
        <v>251216</v>
      </c>
      <c r="G934" s="260" t="s">
        <v>527</v>
      </c>
      <c r="H934" s="260">
        <v>27211100</v>
      </c>
      <c r="J934" s="261">
        <v>2400</v>
      </c>
      <c r="K934" s="261">
        <v>2400</v>
      </c>
      <c r="L934" s="261">
        <v>0</v>
      </c>
      <c r="M934" s="261">
        <v>0</v>
      </c>
      <c r="O934" s="260" t="s">
        <v>579</v>
      </c>
      <c r="P934" s="260">
        <v>251216</v>
      </c>
    </row>
    <row r="935" spans="1:16">
      <c r="A935" s="260" t="e">
        <f>SUMIFS('APP-1'!#REF!,'APP-1'!#REF!,ANALITICO!$F935)</f>
        <v>#REF!</v>
      </c>
      <c r="B935" s="260" t="str">
        <f t="shared" si="43"/>
        <v>2000</v>
      </c>
      <c r="C935" s="264" t="str">
        <f t="shared" si="44"/>
        <v>2</v>
      </c>
      <c r="D935" s="264" t="str">
        <f t="shared" si="45"/>
        <v>1</v>
      </c>
      <c r="E935" s="260" t="s">
        <v>526</v>
      </c>
      <c r="F935" s="260">
        <v>251216</v>
      </c>
      <c r="G935" s="260" t="s">
        <v>527</v>
      </c>
      <c r="H935" s="260">
        <v>29112100</v>
      </c>
      <c r="J935" s="261">
        <v>258580</v>
      </c>
      <c r="K935" s="261">
        <v>258580</v>
      </c>
      <c r="L935" s="261">
        <v>0</v>
      </c>
      <c r="M935" s="261">
        <v>0</v>
      </c>
      <c r="O935" s="260" t="s">
        <v>579</v>
      </c>
      <c r="P935" s="260">
        <v>251216</v>
      </c>
    </row>
    <row r="936" spans="1:16">
      <c r="A936" s="260" t="e">
        <f>SUMIFS('APP-1'!#REF!,'APP-1'!#REF!,ANALITICO!$F936)</f>
        <v>#REF!</v>
      </c>
      <c r="B936" s="260" t="str">
        <f t="shared" si="43"/>
        <v>5000</v>
      </c>
      <c r="C936" s="264" t="str">
        <f t="shared" si="44"/>
        <v>2</v>
      </c>
      <c r="D936" s="264" t="str">
        <f t="shared" si="45"/>
        <v>1</v>
      </c>
      <c r="E936" s="260" t="s">
        <v>526</v>
      </c>
      <c r="F936" s="260">
        <v>251216</v>
      </c>
      <c r="G936" s="260" t="s">
        <v>527</v>
      </c>
      <c r="H936" s="260">
        <v>51112100</v>
      </c>
      <c r="I936" s="260" t="s">
        <v>569</v>
      </c>
      <c r="J936" s="261">
        <v>7450</v>
      </c>
      <c r="K936" s="261">
        <v>7450</v>
      </c>
      <c r="L936" s="261">
        <v>0</v>
      </c>
      <c r="M936" s="261">
        <v>0</v>
      </c>
      <c r="O936" s="260" t="s">
        <v>579</v>
      </c>
      <c r="P936" s="260">
        <v>251216</v>
      </c>
    </row>
    <row r="937" spans="1:16">
      <c r="A937" s="260" t="e">
        <f>SUMIFS('APP-1'!#REF!,'APP-1'!#REF!,ANALITICO!$F937)</f>
        <v>#REF!</v>
      </c>
      <c r="B937" s="260" t="str">
        <f t="shared" si="43"/>
        <v>5000</v>
      </c>
      <c r="C937" s="264" t="str">
        <f t="shared" si="44"/>
        <v>2</v>
      </c>
      <c r="D937" s="264" t="str">
        <f t="shared" si="45"/>
        <v>1</v>
      </c>
      <c r="E937" s="260" t="s">
        <v>526</v>
      </c>
      <c r="F937" s="260">
        <v>251216</v>
      </c>
      <c r="G937" s="260" t="s">
        <v>527</v>
      </c>
      <c r="H937" s="260">
        <v>52112100</v>
      </c>
      <c r="I937" s="260" t="s">
        <v>569</v>
      </c>
      <c r="J937" s="261">
        <v>14800</v>
      </c>
      <c r="K937" s="261">
        <v>14800</v>
      </c>
      <c r="L937" s="261">
        <v>13592.13</v>
      </c>
      <c r="M937" s="261">
        <v>13592.13</v>
      </c>
      <c r="O937" s="260" t="s">
        <v>579</v>
      </c>
      <c r="P937" s="260">
        <v>251216</v>
      </c>
    </row>
    <row r="938" spans="1:16">
      <c r="A938" s="260" t="e">
        <f>SUMIFS('APP-1'!#REF!,'APP-1'!#REF!,ANALITICO!$F938)</f>
        <v>#REF!</v>
      </c>
      <c r="B938" s="260" t="str">
        <f t="shared" si="43"/>
        <v>5000</v>
      </c>
      <c r="C938" s="264" t="str">
        <f t="shared" si="44"/>
        <v>2</v>
      </c>
      <c r="D938" s="264" t="str">
        <f t="shared" si="45"/>
        <v>1</v>
      </c>
      <c r="E938" s="260" t="s">
        <v>526</v>
      </c>
      <c r="F938" s="260">
        <v>251216</v>
      </c>
      <c r="G938" s="260" t="s">
        <v>527</v>
      </c>
      <c r="H938" s="260">
        <v>52312100</v>
      </c>
      <c r="I938" s="260" t="s">
        <v>569</v>
      </c>
      <c r="J938" s="261">
        <v>4500</v>
      </c>
      <c r="K938" s="261">
        <v>4500</v>
      </c>
      <c r="L938" s="261">
        <v>0</v>
      </c>
      <c r="M938" s="261">
        <v>0</v>
      </c>
      <c r="O938" s="260" t="s">
        <v>579</v>
      </c>
      <c r="P938" s="260">
        <v>251216</v>
      </c>
    </row>
    <row r="939" spans="1:16">
      <c r="A939" s="260" t="e">
        <f>SUMIFS('APP-1'!#REF!,'APP-1'!#REF!,ANALITICO!$F939)</f>
        <v>#REF!</v>
      </c>
      <c r="B939" s="260" t="str">
        <f t="shared" si="43"/>
        <v>5000</v>
      </c>
      <c r="C939" s="264" t="str">
        <f t="shared" si="44"/>
        <v>2</v>
      </c>
      <c r="D939" s="264" t="str">
        <f t="shared" si="45"/>
        <v>1</v>
      </c>
      <c r="E939" s="260" t="s">
        <v>526</v>
      </c>
      <c r="F939" s="260">
        <v>251216</v>
      </c>
      <c r="G939" s="260" t="s">
        <v>527</v>
      </c>
      <c r="H939" s="260">
        <v>52912100</v>
      </c>
      <c r="I939" s="260" t="s">
        <v>569</v>
      </c>
      <c r="J939" s="261">
        <v>13600</v>
      </c>
      <c r="K939" s="261">
        <v>13600</v>
      </c>
      <c r="L939" s="261">
        <v>0</v>
      </c>
      <c r="M939" s="261">
        <v>0</v>
      </c>
      <c r="O939" s="260" t="s">
        <v>579</v>
      </c>
      <c r="P939" s="260">
        <v>251216</v>
      </c>
    </row>
    <row r="940" spans="1:16">
      <c r="A940" s="260" t="e">
        <f>SUMIFS('APP-1'!#REF!,'APP-1'!#REF!,ANALITICO!$F940)</f>
        <v>#REF!</v>
      </c>
      <c r="B940" s="260" t="str">
        <f t="shared" si="43"/>
        <v>6000</v>
      </c>
      <c r="C940" s="264" t="str">
        <f t="shared" si="44"/>
        <v>2</v>
      </c>
      <c r="D940" s="264" t="str">
        <f t="shared" si="45"/>
        <v>1</v>
      </c>
      <c r="E940" s="260" t="s">
        <v>526</v>
      </c>
      <c r="F940" s="260">
        <v>251216</v>
      </c>
      <c r="G940" s="260" t="s">
        <v>527</v>
      </c>
      <c r="H940" s="260">
        <v>61412165</v>
      </c>
      <c r="I940" s="260" t="s">
        <v>570</v>
      </c>
      <c r="J940" s="261">
        <v>750613</v>
      </c>
      <c r="K940" s="261">
        <v>750613</v>
      </c>
      <c r="L940" s="261">
        <v>0</v>
      </c>
      <c r="M940" s="261">
        <v>0</v>
      </c>
      <c r="O940" s="260" t="s">
        <v>579</v>
      </c>
      <c r="P940" s="260">
        <v>251216</v>
      </c>
    </row>
    <row r="941" spans="1:16">
      <c r="A941" s="260" t="e">
        <f>SUMIFS('APP-1'!#REF!,'APP-1'!#REF!,ANALITICO!$F941)</f>
        <v>#REF!</v>
      </c>
      <c r="B941" s="282" t="str">
        <f t="shared" si="43"/>
        <v>1000</v>
      </c>
      <c r="C941" s="264" t="str">
        <f t="shared" si="44"/>
        <v>1</v>
      </c>
      <c r="D941" s="264" t="str">
        <f t="shared" si="45"/>
        <v>1</v>
      </c>
      <c r="E941" s="260" t="s">
        <v>526</v>
      </c>
      <c r="F941" s="260">
        <v>263219</v>
      </c>
      <c r="G941" s="260" t="s">
        <v>527</v>
      </c>
      <c r="H941" s="260">
        <v>11321100</v>
      </c>
      <c r="J941" s="261">
        <v>9680925</v>
      </c>
      <c r="K941" s="261">
        <v>9680925</v>
      </c>
      <c r="L941" s="261">
        <v>1045430.15</v>
      </c>
      <c r="M941" s="261">
        <v>1045430.15</v>
      </c>
      <c r="O941" s="260" t="s">
        <v>579</v>
      </c>
      <c r="P941" s="260">
        <v>263219</v>
      </c>
    </row>
    <row r="942" spans="1:16">
      <c r="A942" s="260" t="e">
        <f>SUMIFS('APP-1'!#REF!,'APP-1'!#REF!,ANALITICO!$F942)</f>
        <v>#REF!</v>
      </c>
      <c r="B942" s="260" t="str">
        <f t="shared" si="43"/>
        <v>4000</v>
      </c>
      <c r="C942" s="264" t="str">
        <f t="shared" si="44"/>
        <v>1</v>
      </c>
      <c r="D942" s="264" t="str">
        <f t="shared" si="45"/>
        <v>1</v>
      </c>
      <c r="E942" s="260" t="s">
        <v>526</v>
      </c>
      <c r="F942" s="260">
        <v>263219</v>
      </c>
      <c r="G942" s="260" t="s">
        <v>527</v>
      </c>
      <c r="H942" s="260">
        <v>44121100</v>
      </c>
      <c r="J942" s="261">
        <v>9450000</v>
      </c>
      <c r="K942" s="261">
        <v>9450000</v>
      </c>
      <c r="L942" s="261">
        <v>0</v>
      </c>
      <c r="M942" s="261">
        <v>0</v>
      </c>
      <c r="O942" s="260" t="s">
        <v>579</v>
      </c>
      <c r="P942" s="260">
        <v>263219</v>
      </c>
    </row>
    <row r="943" spans="1:16">
      <c r="A943" s="260" t="e">
        <f>SUMIFS('APP-1'!#REF!,'APP-1'!#REF!,ANALITICO!$F943)</f>
        <v>#REF!</v>
      </c>
      <c r="B943" s="282" t="str">
        <f t="shared" si="43"/>
        <v>1000</v>
      </c>
      <c r="C943" s="264" t="str">
        <f t="shared" si="44"/>
        <v>1</v>
      </c>
      <c r="D943" s="264" t="str">
        <f t="shared" si="45"/>
        <v>1</v>
      </c>
      <c r="E943" s="260" t="s">
        <v>526</v>
      </c>
      <c r="F943" s="260">
        <v>268224</v>
      </c>
      <c r="G943" s="260" t="s">
        <v>527</v>
      </c>
      <c r="H943" s="260">
        <v>12211108</v>
      </c>
      <c r="J943" s="261">
        <v>4769984</v>
      </c>
      <c r="K943" s="261">
        <v>4769984</v>
      </c>
      <c r="L943" s="261">
        <v>1210897.5</v>
      </c>
      <c r="M943" s="261">
        <v>1210897.5</v>
      </c>
      <c r="O943" s="260" t="s">
        <v>579</v>
      </c>
      <c r="P943" s="260">
        <v>268224</v>
      </c>
    </row>
    <row r="944" spans="1:16">
      <c r="A944" s="260" t="e">
        <f>SUMIFS('APP-1'!#REF!,'APP-1'!#REF!,ANALITICO!$F944)</f>
        <v>#REF!</v>
      </c>
      <c r="B944" s="282" t="str">
        <f t="shared" si="43"/>
        <v>1000</v>
      </c>
      <c r="C944" s="264" t="str">
        <f t="shared" si="44"/>
        <v>1</v>
      </c>
      <c r="D944" s="264" t="str">
        <f t="shared" si="45"/>
        <v>1</v>
      </c>
      <c r="E944" s="260" t="s">
        <v>526</v>
      </c>
      <c r="F944" s="260">
        <v>268224</v>
      </c>
      <c r="G944" s="260" t="s">
        <v>527</v>
      </c>
      <c r="H944" s="260">
        <v>13111100</v>
      </c>
      <c r="J944" s="261">
        <v>171325</v>
      </c>
      <c r="K944" s="261">
        <v>171325</v>
      </c>
      <c r="L944" s="261">
        <v>28994</v>
      </c>
      <c r="M944" s="261">
        <v>28994</v>
      </c>
      <c r="O944" s="260" t="s">
        <v>579</v>
      </c>
      <c r="P944" s="260">
        <v>268224</v>
      </c>
    </row>
    <row r="945" spans="1:16">
      <c r="A945" s="260" t="e">
        <f>SUMIFS('APP-1'!#REF!,'APP-1'!#REF!,ANALITICO!$F945)</f>
        <v>#REF!</v>
      </c>
      <c r="B945" s="282" t="str">
        <f t="shared" si="43"/>
        <v>1000</v>
      </c>
      <c r="C945" s="264" t="str">
        <f t="shared" si="44"/>
        <v>1</v>
      </c>
      <c r="D945" s="264" t="str">
        <f t="shared" si="45"/>
        <v>1</v>
      </c>
      <c r="E945" s="260" t="s">
        <v>526</v>
      </c>
      <c r="F945" s="260">
        <v>268224</v>
      </c>
      <c r="G945" s="260" t="s">
        <v>527</v>
      </c>
      <c r="H945" s="260">
        <v>13211100</v>
      </c>
      <c r="J945" s="261">
        <v>1565140</v>
      </c>
      <c r="K945" s="261">
        <v>1565140</v>
      </c>
      <c r="L945" s="261">
        <v>0</v>
      </c>
      <c r="M945" s="261">
        <v>0</v>
      </c>
      <c r="O945" s="260" t="s">
        <v>579</v>
      </c>
      <c r="P945" s="260">
        <v>268224</v>
      </c>
    </row>
    <row r="946" spans="1:16">
      <c r="A946" s="260" t="e">
        <f>SUMIFS('APP-1'!#REF!,'APP-1'!#REF!,ANALITICO!$F946)</f>
        <v>#REF!</v>
      </c>
      <c r="B946" s="282" t="str">
        <f t="shared" si="43"/>
        <v>1000</v>
      </c>
      <c r="C946" s="264" t="str">
        <f t="shared" si="44"/>
        <v>1</v>
      </c>
      <c r="D946" s="264" t="str">
        <f t="shared" si="45"/>
        <v>1</v>
      </c>
      <c r="E946" s="260" t="s">
        <v>526</v>
      </c>
      <c r="F946" s="260">
        <v>268224</v>
      </c>
      <c r="G946" s="260" t="s">
        <v>527</v>
      </c>
      <c r="H946" s="260">
        <v>13221100</v>
      </c>
      <c r="J946" s="261">
        <v>25148</v>
      </c>
      <c r="K946" s="261">
        <v>25148</v>
      </c>
      <c r="L946" s="261">
        <v>4404.67</v>
      </c>
      <c r="M946" s="261">
        <v>4404.67</v>
      </c>
      <c r="O946" s="260" t="s">
        <v>579</v>
      </c>
      <c r="P946" s="260">
        <v>268224</v>
      </c>
    </row>
    <row r="947" spans="1:16">
      <c r="A947" s="260" t="e">
        <f>SUMIFS('APP-1'!#REF!,'APP-1'!#REF!,ANALITICO!$F947)</f>
        <v>#REF!</v>
      </c>
      <c r="B947" s="282" t="str">
        <f t="shared" si="43"/>
        <v>1000</v>
      </c>
      <c r="C947" s="264" t="str">
        <f t="shared" si="44"/>
        <v>1</v>
      </c>
      <c r="D947" s="264" t="str">
        <f t="shared" si="45"/>
        <v>1</v>
      </c>
      <c r="E947" s="260" t="s">
        <v>526</v>
      </c>
      <c r="F947" s="260">
        <v>268224</v>
      </c>
      <c r="G947" s="260" t="s">
        <v>527</v>
      </c>
      <c r="H947" s="260">
        <v>13231100</v>
      </c>
      <c r="J947" s="261">
        <v>3392514</v>
      </c>
      <c r="K947" s="261">
        <v>3392514</v>
      </c>
      <c r="L947" s="261">
        <v>0</v>
      </c>
      <c r="M947" s="261">
        <v>0</v>
      </c>
      <c r="O947" s="260" t="s">
        <v>579</v>
      </c>
      <c r="P947" s="260">
        <v>268224</v>
      </c>
    </row>
    <row r="948" spans="1:16">
      <c r="A948" s="260" t="e">
        <f>SUMIFS('APP-1'!#REF!,'APP-1'!#REF!,ANALITICO!$F948)</f>
        <v>#REF!</v>
      </c>
      <c r="B948" s="282" t="str">
        <f t="shared" si="43"/>
        <v>1000</v>
      </c>
      <c r="C948" s="264" t="str">
        <f t="shared" si="44"/>
        <v>1</v>
      </c>
      <c r="D948" s="264" t="str">
        <f t="shared" si="45"/>
        <v>1</v>
      </c>
      <c r="E948" s="260" t="s">
        <v>526</v>
      </c>
      <c r="F948" s="260">
        <v>268224</v>
      </c>
      <c r="G948" s="260" t="s">
        <v>527</v>
      </c>
      <c r="H948" s="260">
        <v>13231108</v>
      </c>
      <c r="J948" s="261">
        <v>338892</v>
      </c>
      <c r="K948" s="261">
        <v>338892</v>
      </c>
      <c r="L948" s="261">
        <v>0</v>
      </c>
      <c r="M948" s="261">
        <v>0</v>
      </c>
      <c r="O948" s="260" t="s">
        <v>579</v>
      </c>
      <c r="P948" s="260">
        <v>268224</v>
      </c>
    </row>
    <row r="949" spans="1:16">
      <c r="A949" s="260" t="e">
        <f>SUMIFS('APP-1'!#REF!,'APP-1'!#REF!,ANALITICO!$F949)</f>
        <v>#REF!</v>
      </c>
      <c r="B949" s="260" t="str">
        <f t="shared" si="43"/>
        <v>4000</v>
      </c>
      <c r="C949" s="264" t="str">
        <f t="shared" si="44"/>
        <v>1</v>
      </c>
      <c r="D949" s="264" t="str">
        <f t="shared" si="45"/>
        <v>1</v>
      </c>
      <c r="E949" s="260" t="s">
        <v>526</v>
      </c>
      <c r="F949" s="260">
        <v>268224</v>
      </c>
      <c r="G949" s="260" t="s">
        <v>527</v>
      </c>
      <c r="H949" s="260">
        <v>44121100</v>
      </c>
      <c r="J949" s="261">
        <v>3650000</v>
      </c>
      <c r="K949" s="261">
        <v>3650000</v>
      </c>
      <c r="L949" s="261">
        <v>0</v>
      </c>
      <c r="M949" s="261">
        <v>0</v>
      </c>
      <c r="O949" s="260" t="s">
        <v>579</v>
      </c>
      <c r="P949" s="260">
        <v>268224</v>
      </c>
    </row>
    <row r="950" spans="1:16">
      <c r="A950" s="260" t="e">
        <f>SUMIFS('APP-1'!#REF!,'APP-1'!#REF!,ANALITICO!$F950)</f>
        <v>#REF!</v>
      </c>
      <c r="B950" s="260" t="str">
        <f t="shared" si="43"/>
        <v>3000</v>
      </c>
      <c r="C950" s="264" t="str">
        <f t="shared" si="44"/>
        <v>1</v>
      </c>
      <c r="D950" s="264" t="str">
        <f t="shared" si="45"/>
        <v>1</v>
      </c>
      <c r="E950" s="260" t="s">
        <v>526</v>
      </c>
      <c r="F950" s="260">
        <v>268225</v>
      </c>
      <c r="G950" s="260" t="s">
        <v>568</v>
      </c>
      <c r="H950" s="260">
        <v>34321100</v>
      </c>
      <c r="J950" s="261">
        <v>101731</v>
      </c>
      <c r="K950" s="261">
        <v>101731</v>
      </c>
      <c r="L950" s="261">
        <v>0</v>
      </c>
      <c r="M950" s="261">
        <v>0</v>
      </c>
      <c r="O950" s="260" t="s">
        <v>579</v>
      </c>
      <c r="P950" s="260">
        <v>268225</v>
      </c>
    </row>
    <row r="951" spans="1:16">
      <c r="A951" s="260" t="e">
        <f>SUMIFS('APP-1'!#REF!,'APP-1'!#REF!,ANALITICO!$F951)</f>
        <v>#REF!</v>
      </c>
      <c r="B951" s="282" t="str">
        <f t="shared" si="43"/>
        <v>1000</v>
      </c>
      <c r="C951" s="264" t="str">
        <f t="shared" si="44"/>
        <v>1</v>
      </c>
      <c r="D951" s="264" t="str">
        <f t="shared" si="45"/>
        <v>1</v>
      </c>
      <c r="E951" s="260" t="s">
        <v>526</v>
      </c>
      <c r="F951" s="260">
        <v>268225</v>
      </c>
      <c r="G951" s="260" t="s">
        <v>527</v>
      </c>
      <c r="H951" s="260">
        <v>11311100</v>
      </c>
      <c r="J951" s="261">
        <v>13179228</v>
      </c>
      <c r="K951" s="261">
        <v>13179228</v>
      </c>
      <c r="L951" s="261">
        <v>2159172</v>
      </c>
      <c r="M951" s="261">
        <v>2159172</v>
      </c>
      <c r="O951" s="260" t="s">
        <v>579</v>
      </c>
      <c r="P951" s="260">
        <v>268225</v>
      </c>
    </row>
    <row r="952" spans="1:16">
      <c r="A952" s="260" t="e">
        <f>SUMIFS('APP-1'!#REF!,'APP-1'!#REF!,ANALITICO!$F952)</f>
        <v>#REF!</v>
      </c>
      <c r="B952" s="282" t="str">
        <f t="shared" si="43"/>
        <v>1000</v>
      </c>
      <c r="C952" s="264" t="str">
        <f t="shared" si="44"/>
        <v>1</v>
      </c>
      <c r="D952" s="264" t="str">
        <f t="shared" si="45"/>
        <v>1</v>
      </c>
      <c r="E952" s="260" t="s">
        <v>526</v>
      </c>
      <c r="F952" s="260">
        <v>268225</v>
      </c>
      <c r="G952" s="260" t="s">
        <v>527</v>
      </c>
      <c r="H952" s="260">
        <v>13111100</v>
      </c>
      <c r="J952" s="261">
        <v>152207</v>
      </c>
      <c r="K952" s="261">
        <v>152207</v>
      </c>
      <c r="L952" s="261">
        <v>24297.34</v>
      </c>
      <c r="M952" s="261">
        <v>24219.84</v>
      </c>
      <c r="O952" s="260" t="s">
        <v>579</v>
      </c>
      <c r="P952" s="260">
        <v>268225</v>
      </c>
    </row>
    <row r="953" spans="1:16">
      <c r="A953" s="260" t="e">
        <f>SUMIFS('APP-1'!#REF!,'APP-1'!#REF!,ANALITICO!$F953)</f>
        <v>#REF!</v>
      </c>
      <c r="B953" s="282" t="str">
        <f t="shared" si="43"/>
        <v>1000</v>
      </c>
      <c r="C953" s="264" t="str">
        <f t="shared" si="44"/>
        <v>1</v>
      </c>
      <c r="D953" s="264" t="str">
        <f t="shared" si="45"/>
        <v>1</v>
      </c>
      <c r="E953" s="260" t="s">
        <v>526</v>
      </c>
      <c r="F953" s="260">
        <v>268225</v>
      </c>
      <c r="G953" s="260" t="s">
        <v>527</v>
      </c>
      <c r="H953" s="260">
        <v>13211100</v>
      </c>
      <c r="J953" s="261">
        <v>434246</v>
      </c>
      <c r="K953" s="261">
        <v>434246</v>
      </c>
      <c r="L953" s="261">
        <v>0</v>
      </c>
      <c r="M953" s="261">
        <v>0</v>
      </c>
      <c r="O953" s="260" t="s">
        <v>579</v>
      </c>
      <c r="P953" s="260">
        <v>268225</v>
      </c>
    </row>
    <row r="954" spans="1:16">
      <c r="A954" s="260" t="e">
        <f>SUMIFS('APP-1'!#REF!,'APP-1'!#REF!,ANALITICO!$F954)</f>
        <v>#REF!</v>
      </c>
      <c r="B954" s="282" t="str">
        <f t="shared" si="43"/>
        <v>1000</v>
      </c>
      <c r="C954" s="264" t="str">
        <f t="shared" si="44"/>
        <v>1</v>
      </c>
      <c r="D954" s="264" t="str">
        <f t="shared" si="45"/>
        <v>1</v>
      </c>
      <c r="E954" s="260" t="s">
        <v>526</v>
      </c>
      <c r="F954" s="260">
        <v>268225</v>
      </c>
      <c r="G954" s="260" t="s">
        <v>527</v>
      </c>
      <c r="H954" s="260">
        <v>13221100</v>
      </c>
      <c r="J954" s="261">
        <v>14478</v>
      </c>
      <c r="K954" s="261">
        <v>14478</v>
      </c>
      <c r="L954" s="261">
        <v>1976.55</v>
      </c>
      <c r="M954" s="261">
        <v>1976.55</v>
      </c>
      <c r="O954" s="260" t="s">
        <v>579</v>
      </c>
      <c r="P954" s="260">
        <v>268225</v>
      </c>
    </row>
    <row r="955" spans="1:16">
      <c r="A955" s="260" t="e">
        <f>SUMIFS('APP-1'!#REF!,'APP-1'!#REF!,ANALITICO!$F955)</f>
        <v>#REF!</v>
      </c>
      <c r="B955" s="282" t="str">
        <f t="shared" si="43"/>
        <v>1000</v>
      </c>
      <c r="C955" s="264" t="str">
        <f t="shared" si="44"/>
        <v>1</v>
      </c>
      <c r="D955" s="264" t="str">
        <f t="shared" si="45"/>
        <v>1</v>
      </c>
      <c r="E955" s="260" t="s">
        <v>526</v>
      </c>
      <c r="F955" s="260">
        <v>268225</v>
      </c>
      <c r="G955" s="260" t="s">
        <v>527</v>
      </c>
      <c r="H955" s="260">
        <v>13431100</v>
      </c>
      <c r="J955" s="261">
        <v>1708049</v>
      </c>
      <c r="K955" s="261">
        <v>1708049</v>
      </c>
      <c r="L955" s="261">
        <v>290333.78000000003</v>
      </c>
      <c r="M955" s="261">
        <v>290333.78000000003</v>
      </c>
      <c r="O955" s="260" t="s">
        <v>579</v>
      </c>
      <c r="P955" s="260">
        <v>268225</v>
      </c>
    </row>
    <row r="956" spans="1:16">
      <c r="A956" s="260" t="e">
        <f>SUMIFS('APP-1'!#REF!,'APP-1'!#REF!,ANALITICO!$F956)</f>
        <v>#REF!</v>
      </c>
      <c r="B956" s="282" t="str">
        <f t="shared" si="43"/>
        <v>1000</v>
      </c>
      <c r="C956" s="264" t="str">
        <f t="shared" si="44"/>
        <v>1</v>
      </c>
      <c r="D956" s="264" t="str">
        <f t="shared" si="45"/>
        <v>2</v>
      </c>
      <c r="E956" s="260" t="s">
        <v>526</v>
      </c>
      <c r="F956" s="260">
        <v>268225</v>
      </c>
      <c r="G956" s="260" t="s">
        <v>527</v>
      </c>
      <c r="H956" s="260">
        <v>14111203</v>
      </c>
      <c r="J956" s="261">
        <v>283726</v>
      </c>
      <c r="K956" s="261">
        <v>283726</v>
      </c>
      <c r="L956" s="261">
        <v>57342.09</v>
      </c>
      <c r="M956" s="261">
        <v>57342.09</v>
      </c>
      <c r="O956" s="260" t="s">
        <v>579</v>
      </c>
      <c r="P956" s="260">
        <v>268225</v>
      </c>
    </row>
    <row r="957" spans="1:16">
      <c r="A957" s="260" t="e">
        <f>SUMIFS('APP-1'!#REF!,'APP-1'!#REF!,ANALITICO!$F957)</f>
        <v>#REF!</v>
      </c>
      <c r="B957" s="282" t="str">
        <f t="shared" si="43"/>
        <v>1000</v>
      </c>
      <c r="C957" s="264" t="str">
        <f t="shared" si="44"/>
        <v>1</v>
      </c>
      <c r="D957" s="264" t="str">
        <f t="shared" si="45"/>
        <v>2</v>
      </c>
      <c r="E957" s="260" t="s">
        <v>526</v>
      </c>
      <c r="F957" s="260">
        <v>268225</v>
      </c>
      <c r="G957" s="260" t="s">
        <v>527</v>
      </c>
      <c r="H957" s="260">
        <v>14211201</v>
      </c>
      <c r="J957" s="261">
        <v>571691</v>
      </c>
      <c r="K957" s="261">
        <v>571691</v>
      </c>
      <c r="L957" s="261">
        <v>101391.32</v>
      </c>
      <c r="M957" s="261">
        <v>101391.32</v>
      </c>
      <c r="O957" s="260" t="s">
        <v>579</v>
      </c>
      <c r="P957" s="260">
        <v>268225</v>
      </c>
    </row>
    <row r="958" spans="1:16">
      <c r="A958" s="260" t="e">
        <f>SUMIFS('APP-1'!#REF!,'APP-1'!#REF!,ANALITICO!$F958)</f>
        <v>#REF!</v>
      </c>
      <c r="B958" s="282" t="str">
        <f t="shared" si="43"/>
        <v>1000</v>
      </c>
      <c r="C958" s="264" t="str">
        <f t="shared" si="44"/>
        <v>1</v>
      </c>
      <c r="D958" s="264" t="str">
        <f t="shared" si="45"/>
        <v>2</v>
      </c>
      <c r="E958" s="260" t="s">
        <v>526</v>
      </c>
      <c r="F958" s="260">
        <v>268225</v>
      </c>
      <c r="G958" s="260" t="s">
        <v>527</v>
      </c>
      <c r="H958" s="260">
        <v>14211203</v>
      </c>
      <c r="J958" s="261">
        <v>534671</v>
      </c>
      <c r="K958" s="261">
        <v>534671</v>
      </c>
      <c r="L958" s="261">
        <v>102070.48</v>
      </c>
      <c r="M958" s="261">
        <v>102070.48</v>
      </c>
      <c r="O958" s="260" t="s">
        <v>579</v>
      </c>
      <c r="P958" s="260">
        <v>268225</v>
      </c>
    </row>
    <row r="959" spans="1:16">
      <c r="A959" s="260" t="e">
        <f>SUMIFS('APP-1'!#REF!,'APP-1'!#REF!,ANALITICO!$F959)</f>
        <v>#REF!</v>
      </c>
      <c r="B959" s="282" t="str">
        <f t="shared" si="43"/>
        <v>1000</v>
      </c>
      <c r="C959" s="264" t="str">
        <f t="shared" si="44"/>
        <v>1</v>
      </c>
      <c r="D959" s="264" t="str">
        <f t="shared" si="45"/>
        <v>2</v>
      </c>
      <c r="E959" s="260" t="s">
        <v>526</v>
      </c>
      <c r="F959" s="260">
        <v>268225</v>
      </c>
      <c r="G959" s="260" t="s">
        <v>527</v>
      </c>
      <c r="H959" s="260">
        <v>14311200</v>
      </c>
      <c r="J959" s="261">
        <v>114147</v>
      </c>
      <c r="K959" s="261">
        <v>114147</v>
      </c>
      <c r="L959" s="261">
        <v>19449</v>
      </c>
      <c r="M959" s="261">
        <v>19449</v>
      </c>
      <c r="O959" s="260" t="s">
        <v>579</v>
      </c>
      <c r="P959" s="260">
        <v>268225</v>
      </c>
    </row>
    <row r="960" spans="1:16">
      <c r="A960" s="260" t="e">
        <f>SUMIFS('APP-1'!#REF!,'APP-1'!#REF!,ANALITICO!$F960)</f>
        <v>#REF!</v>
      </c>
      <c r="B960" s="282" t="str">
        <f t="shared" si="43"/>
        <v>1000</v>
      </c>
      <c r="C960" s="264" t="str">
        <f t="shared" si="44"/>
        <v>1</v>
      </c>
      <c r="D960" s="264" t="str">
        <f t="shared" si="45"/>
        <v>2</v>
      </c>
      <c r="E960" s="260" t="s">
        <v>526</v>
      </c>
      <c r="F960" s="260">
        <v>268225</v>
      </c>
      <c r="G960" s="260" t="s">
        <v>527</v>
      </c>
      <c r="H960" s="260">
        <v>14411200</v>
      </c>
      <c r="J960" s="261">
        <v>448264</v>
      </c>
      <c r="K960" s="261">
        <v>448264</v>
      </c>
      <c r="L960" s="261">
        <v>73669.06</v>
      </c>
      <c r="M960" s="261">
        <v>73669.06</v>
      </c>
      <c r="O960" s="260" t="s">
        <v>579</v>
      </c>
      <c r="P960" s="260">
        <v>268225</v>
      </c>
    </row>
    <row r="961" spans="1:16">
      <c r="A961" s="260" t="e">
        <f>SUMIFS('APP-1'!#REF!,'APP-1'!#REF!,ANALITICO!$F961)</f>
        <v>#REF!</v>
      </c>
      <c r="B961" s="282" t="str">
        <f t="shared" si="43"/>
        <v>1000</v>
      </c>
      <c r="C961" s="264" t="str">
        <f t="shared" si="44"/>
        <v>1</v>
      </c>
      <c r="D961" s="264" t="str">
        <f t="shared" si="45"/>
        <v>2</v>
      </c>
      <c r="E961" s="260" t="s">
        <v>526</v>
      </c>
      <c r="F961" s="260">
        <v>268225</v>
      </c>
      <c r="G961" s="260" t="s">
        <v>527</v>
      </c>
      <c r="H961" s="260">
        <v>14431200</v>
      </c>
      <c r="J961" s="261">
        <v>137905</v>
      </c>
      <c r="K961" s="261">
        <v>137905</v>
      </c>
      <c r="L961" s="261">
        <v>20997.54</v>
      </c>
      <c r="M961" s="261">
        <v>20997.54</v>
      </c>
      <c r="O961" s="260" t="s">
        <v>579</v>
      </c>
      <c r="P961" s="260">
        <v>268225</v>
      </c>
    </row>
    <row r="962" spans="1:16">
      <c r="A962" s="260" t="e">
        <f>SUMIFS('APP-1'!#REF!,'APP-1'!#REF!,ANALITICO!$F962)</f>
        <v>#REF!</v>
      </c>
      <c r="B962" s="282" t="str">
        <f t="shared" si="43"/>
        <v>1000</v>
      </c>
      <c r="C962" s="264" t="str">
        <f t="shared" si="44"/>
        <v>1</v>
      </c>
      <c r="D962" s="264" t="str">
        <f t="shared" si="45"/>
        <v>2</v>
      </c>
      <c r="E962" s="260" t="s">
        <v>526</v>
      </c>
      <c r="F962" s="260">
        <v>268225</v>
      </c>
      <c r="G962" s="260" t="s">
        <v>527</v>
      </c>
      <c r="H962" s="260">
        <v>15111200</v>
      </c>
      <c r="J962" s="261">
        <v>586923</v>
      </c>
      <c r="K962" s="261">
        <v>586923</v>
      </c>
      <c r="L962" s="261">
        <v>113937.55</v>
      </c>
      <c r="M962" s="261">
        <v>113937.55</v>
      </c>
      <c r="O962" s="260" t="s">
        <v>579</v>
      </c>
      <c r="P962" s="260">
        <v>268225</v>
      </c>
    </row>
    <row r="963" spans="1:16">
      <c r="A963" s="260" t="e">
        <f>SUMIFS('APP-1'!#REF!,'APP-1'!#REF!,ANALITICO!$F963)</f>
        <v>#REF!</v>
      </c>
      <c r="B963" s="282" t="str">
        <f t="shared" si="43"/>
        <v>1000</v>
      </c>
      <c r="C963" s="264" t="str">
        <f t="shared" si="44"/>
        <v>1</v>
      </c>
      <c r="D963" s="264" t="str">
        <f t="shared" si="45"/>
        <v>1</v>
      </c>
      <c r="E963" s="260" t="s">
        <v>526</v>
      </c>
      <c r="F963" s="260">
        <v>268225</v>
      </c>
      <c r="G963" s="260" t="s">
        <v>527</v>
      </c>
      <c r="H963" s="260">
        <v>15411100</v>
      </c>
      <c r="J963" s="261">
        <v>238354</v>
      </c>
      <c r="K963" s="261">
        <v>238354</v>
      </c>
      <c r="L963" s="261">
        <v>0</v>
      </c>
      <c r="M963" s="261">
        <v>0</v>
      </c>
      <c r="O963" s="260" t="s">
        <v>579</v>
      </c>
      <c r="P963" s="260">
        <v>268225</v>
      </c>
    </row>
    <row r="964" spans="1:16">
      <c r="A964" s="260" t="e">
        <f>SUMIFS('APP-1'!#REF!,'APP-1'!#REF!,ANALITICO!$F964)</f>
        <v>#REF!</v>
      </c>
      <c r="B964" s="282" t="str">
        <f t="shared" ref="B964:B1027" si="46">MID(H964,1,1)&amp;"000"</f>
        <v>1000</v>
      </c>
      <c r="C964" s="264" t="str">
        <f t="shared" ref="C964:C1027" si="47">MID(H964,5,1)</f>
        <v>1</v>
      </c>
      <c r="D964" s="264" t="str">
        <f t="shared" ref="D964:D1027" si="48">MID(H964,6,1)</f>
        <v>2</v>
      </c>
      <c r="E964" s="260" t="s">
        <v>526</v>
      </c>
      <c r="F964" s="260">
        <v>268225</v>
      </c>
      <c r="G964" s="260" t="s">
        <v>527</v>
      </c>
      <c r="H964" s="260">
        <v>15411218</v>
      </c>
      <c r="J964" s="261">
        <v>2081500</v>
      </c>
      <c r="K964" s="261">
        <v>2081500</v>
      </c>
      <c r="L964" s="261">
        <v>0</v>
      </c>
      <c r="M964" s="261">
        <v>0</v>
      </c>
      <c r="O964" s="260" t="s">
        <v>579</v>
      </c>
      <c r="P964" s="260">
        <v>268225</v>
      </c>
    </row>
    <row r="965" spans="1:16">
      <c r="A965" s="260" t="e">
        <f>SUMIFS('APP-1'!#REF!,'APP-1'!#REF!,ANALITICO!$F965)</f>
        <v>#REF!</v>
      </c>
      <c r="B965" s="282" t="str">
        <f t="shared" si="46"/>
        <v>1000</v>
      </c>
      <c r="C965" s="264" t="str">
        <f t="shared" si="47"/>
        <v>1</v>
      </c>
      <c r="D965" s="264" t="str">
        <f t="shared" si="48"/>
        <v>1</v>
      </c>
      <c r="E965" s="260" t="s">
        <v>526</v>
      </c>
      <c r="F965" s="260">
        <v>268225</v>
      </c>
      <c r="G965" s="260" t="s">
        <v>527</v>
      </c>
      <c r="H965" s="260">
        <v>15421100</v>
      </c>
      <c r="J965" s="261">
        <v>12596</v>
      </c>
      <c r="K965" s="261">
        <v>12596</v>
      </c>
      <c r="L965" s="261">
        <v>4632</v>
      </c>
      <c r="M965" s="261">
        <v>4632</v>
      </c>
      <c r="O965" s="260" t="s">
        <v>579</v>
      </c>
      <c r="P965" s="260">
        <v>268225</v>
      </c>
    </row>
    <row r="966" spans="1:16">
      <c r="A966" s="260" t="e">
        <f>SUMIFS('APP-1'!#REF!,'APP-1'!#REF!,ANALITICO!$F966)</f>
        <v>#REF!</v>
      </c>
      <c r="B966" s="282" t="str">
        <f t="shared" si="46"/>
        <v>1000</v>
      </c>
      <c r="C966" s="264" t="str">
        <f t="shared" si="47"/>
        <v>1</v>
      </c>
      <c r="D966" s="264" t="str">
        <f t="shared" si="48"/>
        <v>1</v>
      </c>
      <c r="E966" s="260" t="s">
        <v>526</v>
      </c>
      <c r="F966" s="260">
        <v>268225</v>
      </c>
      <c r="G966" s="260" t="s">
        <v>527</v>
      </c>
      <c r="H966" s="260">
        <v>15441100</v>
      </c>
      <c r="J966" s="261">
        <v>1081888</v>
      </c>
      <c r="K966" s="261">
        <v>1081888</v>
      </c>
      <c r="L966" s="261">
        <v>201646</v>
      </c>
      <c r="M966" s="261">
        <v>201646</v>
      </c>
      <c r="O966" s="260" t="s">
        <v>579</v>
      </c>
      <c r="P966" s="260">
        <v>268225</v>
      </c>
    </row>
    <row r="967" spans="1:16">
      <c r="A967" s="260" t="e">
        <f>SUMIFS('APP-1'!#REF!,'APP-1'!#REF!,ANALITICO!$F967)</f>
        <v>#REF!</v>
      </c>
      <c r="B967" s="282" t="str">
        <f t="shared" si="46"/>
        <v>1000</v>
      </c>
      <c r="C967" s="264" t="str">
        <f t="shared" si="47"/>
        <v>1</v>
      </c>
      <c r="D967" s="264" t="str">
        <f t="shared" si="48"/>
        <v>1</v>
      </c>
      <c r="E967" s="260" t="s">
        <v>526</v>
      </c>
      <c r="F967" s="260">
        <v>268225</v>
      </c>
      <c r="G967" s="260" t="s">
        <v>527</v>
      </c>
      <c r="H967" s="260">
        <v>15451100</v>
      </c>
      <c r="J967" s="261">
        <v>29806</v>
      </c>
      <c r="K967" s="261">
        <v>29806</v>
      </c>
      <c r="L967" s="261">
        <v>6624.36</v>
      </c>
      <c r="M967" s="261">
        <v>6624.36</v>
      </c>
      <c r="O967" s="260" t="s">
        <v>579</v>
      </c>
      <c r="P967" s="260">
        <v>268225</v>
      </c>
    </row>
    <row r="968" spans="1:16">
      <c r="A968" s="260" t="e">
        <f>SUMIFS('APP-1'!#REF!,'APP-1'!#REF!,ANALITICO!$F968)</f>
        <v>#REF!</v>
      </c>
      <c r="B968" s="282" t="str">
        <f t="shared" si="46"/>
        <v>1000</v>
      </c>
      <c r="C968" s="264" t="str">
        <f t="shared" si="47"/>
        <v>1</v>
      </c>
      <c r="D968" s="264" t="str">
        <f t="shared" si="48"/>
        <v>1</v>
      </c>
      <c r="E968" s="260" t="s">
        <v>526</v>
      </c>
      <c r="F968" s="260">
        <v>268225</v>
      </c>
      <c r="G968" s="260" t="s">
        <v>527</v>
      </c>
      <c r="H968" s="260">
        <v>15451109</v>
      </c>
      <c r="J968" s="261">
        <v>1518273</v>
      </c>
      <c r="K968" s="261">
        <v>1518273</v>
      </c>
      <c r="L968" s="261">
        <v>379569</v>
      </c>
      <c r="M968" s="261">
        <v>379569</v>
      </c>
      <c r="O968" s="260" t="s">
        <v>579</v>
      </c>
      <c r="P968" s="260">
        <v>268225</v>
      </c>
    </row>
    <row r="969" spans="1:16">
      <c r="A969" s="260" t="e">
        <f>SUMIFS('APP-1'!#REF!,'APP-1'!#REF!,ANALITICO!$F969)</f>
        <v>#REF!</v>
      </c>
      <c r="B969" s="282" t="str">
        <f t="shared" si="46"/>
        <v>1000</v>
      </c>
      <c r="C969" s="264" t="str">
        <f t="shared" si="47"/>
        <v>1</v>
      </c>
      <c r="D969" s="264" t="str">
        <f t="shared" si="48"/>
        <v>1</v>
      </c>
      <c r="E969" s="260" t="s">
        <v>526</v>
      </c>
      <c r="F969" s="260">
        <v>268225</v>
      </c>
      <c r="G969" s="260" t="s">
        <v>527</v>
      </c>
      <c r="H969" s="260">
        <v>15451110</v>
      </c>
      <c r="J969" s="261">
        <v>120870</v>
      </c>
      <c r="K969" s="261">
        <v>120870</v>
      </c>
      <c r="L969" s="261">
        <v>30219</v>
      </c>
      <c r="M969" s="261">
        <v>30219</v>
      </c>
      <c r="O969" s="260" t="s">
        <v>579</v>
      </c>
      <c r="P969" s="260">
        <v>268225</v>
      </c>
    </row>
    <row r="970" spans="1:16">
      <c r="A970" s="260" t="e">
        <f>SUMIFS('APP-1'!#REF!,'APP-1'!#REF!,ANALITICO!$F970)</f>
        <v>#REF!</v>
      </c>
      <c r="B970" s="282" t="str">
        <f t="shared" si="46"/>
        <v>1000</v>
      </c>
      <c r="C970" s="264" t="str">
        <f t="shared" si="47"/>
        <v>1</v>
      </c>
      <c r="D970" s="264" t="str">
        <f t="shared" si="48"/>
        <v>1</v>
      </c>
      <c r="E970" s="260" t="s">
        <v>526</v>
      </c>
      <c r="F970" s="260">
        <v>268225</v>
      </c>
      <c r="G970" s="260" t="s">
        <v>527</v>
      </c>
      <c r="H970" s="260">
        <v>15461100</v>
      </c>
      <c r="J970" s="261">
        <v>169738</v>
      </c>
      <c r="K970" s="261">
        <v>169738</v>
      </c>
      <c r="L970" s="261">
        <v>22846.01</v>
      </c>
      <c r="M970" s="261">
        <v>22846.01</v>
      </c>
      <c r="O970" s="260" t="s">
        <v>579</v>
      </c>
      <c r="P970" s="260">
        <v>268225</v>
      </c>
    </row>
    <row r="971" spans="1:16">
      <c r="A971" s="260" t="e">
        <f>SUMIFS('APP-1'!#REF!,'APP-1'!#REF!,ANALITICO!$F971)</f>
        <v>#REF!</v>
      </c>
      <c r="B971" s="282" t="str">
        <f t="shared" si="46"/>
        <v>1000</v>
      </c>
      <c r="C971" s="264" t="str">
        <f t="shared" si="47"/>
        <v>1</v>
      </c>
      <c r="D971" s="264" t="str">
        <f t="shared" si="48"/>
        <v>1</v>
      </c>
      <c r="E971" s="260" t="s">
        <v>526</v>
      </c>
      <c r="F971" s="260">
        <v>268225</v>
      </c>
      <c r="G971" s="260" t="s">
        <v>527</v>
      </c>
      <c r="H971" s="260">
        <v>15461151</v>
      </c>
      <c r="J971" s="261">
        <v>1857207</v>
      </c>
      <c r="K971" s="261">
        <v>1857207</v>
      </c>
      <c r="L971" s="261">
        <v>441153</v>
      </c>
      <c r="M971" s="261">
        <v>441153</v>
      </c>
      <c r="O971" s="260" t="s">
        <v>579</v>
      </c>
      <c r="P971" s="260">
        <v>268225</v>
      </c>
    </row>
    <row r="972" spans="1:16">
      <c r="A972" s="260" t="e">
        <f>SUMIFS('APP-1'!#REF!,'APP-1'!#REF!,ANALITICO!$F972)</f>
        <v>#REF!</v>
      </c>
      <c r="B972" s="282" t="str">
        <f t="shared" si="46"/>
        <v>1000</v>
      </c>
      <c r="C972" s="264" t="str">
        <f t="shared" si="47"/>
        <v>1</v>
      </c>
      <c r="D972" s="264" t="str">
        <f t="shared" si="48"/>
        <v>1</v>
      </c>
      <c r="E972" s="260" t="s">
        <v>526</v>
      </c>
      <c r="F972" s="260">
        <v>268225</v>
      </c>
      <c r="G972" s="260" t="s">
        <v>527</v>
      </c>
      <c r="H972" s="260">
        <v>15471100</v>
      </c>
      <c r="J972" s="261">
        <v>75781</v>
      </c>
      <c r="K972" s="261">
        <v>75781</v>
      </c>
      <c r="L972" s="261">
        <v>0</v>
      </c>
      <c r="M972" s="261">
        <v>0</v>
      </c>
      <c r="O972" s="260" t="s">
        <v>579</v>
      </c>
      <c r="P972" s="260">
        <v>268225</v>
      </c>
    </row>
    <row r="973" spans="1:16">
      <c r="A973" s="260" t="e">
        <f>SUMIFS('APP-1'!#REF!,'APP-1'!#REF!,ANALITICO!$F973)</f>
        <v>#REF!</v>
      </c>
      <c r="B973" s="282" t="str">
        <f t="shared" si="46"/>
        <v>1000</v>
      </c>
      <c r="C973" s="264" t="str">
        <f t="shared" si="47"/>
        <v>1</v>
      </c>
      <c r="D973" s="264" t="str">
        <f t="shared" si="48"/>
        <v>1</v>
      </c>
      <c r="E973" s="260" t="s">
        <v>526</v>
      </c>
      <c r="F973" s="260">
        <v>268225</v>
      </c>
      <c r="G973" s="260" t="s">
        <v>527</v>
      </c>
      <c r="H973" s="260">
        <v>15481100</v>
      </c>
      <c r="J973" s="261">
        <v>1224981</v>
      </c>
      <c r="K973" s="261">
        <v>1224981</v>
      </c>
      <c r="L973" s="261">
        <v>412548</v>
      </c>
      <c r="M973" s="261">
        <v>412548</v>
      </c>
      <c r="O973" s="260" t="s">
        <v>579</v>
      </c>
      <c r="P973" s="260">
        <v>268225</v>
      </c>
    </row>
    <row r="974" spans="1:16">
      <c r="A974" s="260" t="e">
        <f>SUMIFS('APP-1'!#REF!,'APP-1'!#REF!,ANALITICO!$F974)</f>
        <v>#REF!</v>
      </c>
      <c r="B974" s="282" t="str">
        <f t="shared" si="46"/>
        <v>1000</v>
      </c>
      <c r="C974" s="264" t="str">
        <f t="shared" si="47"/>
        <v>1</v>
      </c>
      <c r="D974" s="264" t="str">
        <f t="shared" si="48"/>
        <v>1</v>
      </c>
      <c r="E974" s="260" t="s">
        <v>526</v>
      </c>
      <c r="F974" s="260">
        <v>268225</v>
      </c>
      <c r="G974" s="260" t="s">
        <v>527</v>
      </c>
      <c r="H974" s="260">
        <v>15511100</v>
      </c>
      <c r="J974" s="261">
        <v>36840</v>
      </c>
      <c r="K974" s="261">
        <v>36840</v>
      </c>
      <c r="L974" s="261">
        <v>0</v>
      </c>
      <c r="M974" s="261">
        <v>0</v>
      </c>
      <c r="O974" s="260" t="s">
        <v>579</v>
      </c>
      <c r="P974" s="260">
        <v>268225</v>
      </c>
    </row>
    <row r="975" spans="1:16">
      <c r="A975" s="260" t="e">
        <f>SUMIFS('APP-1'!#REF!,'APP-1'!#REF!,ANALITICO!$F975)</f>
        <v>#REF!</v>
      </c>
      <c r="B975" s="282" t="str">
        <f t="shared" si="46"/>
        <v>1000</v>
      </c>
      <c r="C975" s="264" t="str">
        <f t="shared" si="47"/>
        <v>1</v>
      </c>
      <c r="D975" s="264" t="str">
        <f t="shared" si="48"/>
        <v>1</v>
      </c>
      <c r="E975" s="260" t="s">
        <v>526</v>
      </c>
      <c r="F975" s="260">
        <v>268225</v>
      </c>
      <c r="G975" s="260" t="s">
        <v>527</v>
      </c>
      <c r="H975" s="260">
        <v>15911100</v>
      </c>
      <c r="J975" s="261">
        <v>2100621</v>
      </c>
      <c r="K975" s="261">
        <v>2100621</v>
      </c>
      <c r="L975" s="261">
        <v>548556</v>
      </c>
      <c r="M975" s="261">
        <v>548556</v>
      </c>
      <c r="O975" s="260" t="s">
        <v>579</v>
      </c>
      <c r="P975" s="260">
        <v>268225</v>
      </c>
    </row>
    <row r="976" spans="1:16">
      <c r="A976" s="260" t="e">
        <f>SUMIFS('APP-1'!#REF!,'APP-1'!#REF!,ANALITICO!$F976)</f>
        <v>#REF!</v>
      </c>
      <c r="B976" s="282" t="str">
        <f t="shared" si="46"/>
        <v>1000</v>
      </c>
      <c r="C976" s="264" t="str">
        <f t="shared" si="47"/>
        <v>1</v>
      </c>
      <c r="D976" s="264" t="str">
        <f t="shared" si="48"/>
        <v>1</v>
      </c>
      <c r="E976" s="260" t="s">
        <v>526</v>
      </c>
      <c r="F976" s="260">
        <v>268225</v>
      </c>
      <c r="G976" s="260" t="s">
        <v>527</v>
      </c>
      <c r="H976" s="260">
        <v>17141100</v>
      </c>
      <c r="J976" s="261">
        <v>688668</v>
      </c>
      <c r="K976" s="261">
        <v>688668</v>
      </c>
      <c r="L976" s="261">
        <v>100240</v>
      </c>
      <c r="M976" s="261">
        <v>100240</v>
      </c>
      <c r="O976" s="260" t="s">
        <v>579</v>
      </c>
      <c r="P976" s="260">
        <v>268225</v>
      </c>
    </row>
    <row r="977" spans="1:16">
      <c r="A977" s="260" t="e">
        <f>SUMIFS('APP-1'!#REF!,'APP-1'!#REF!,ANALITICO!$F977)</f>
        <v>#REF!</v>
      </c>
      <c r="B977" s="282" t="str">
        <f t="shared" si="46"/>
        <v>3000</v>
      </c>
      <c r="C977" s="264" t="str">
        <f t="shared" si="47"/>
        <v>1</v>
      </c>
      <c r="D977" s="264" t="str">
        <f t="shared" si="48"/>
        <v>2</v>
      </c>
      <c r="E977" s="260" t="s">
        <v>526</v>
      </c>
      <c r="F977" s="260">
        <v>268225</v>
      </c>
      <c r="G977" s="260" t="s">
        <v>527</v>
      </c>
      <c r="H977" s="260">
        <v>39811200</v>
      </c>
      <c r="J977" s="261">
        <v>1665865</v>
      </c>
      <c r="K977" s="261">
        <v>1665865</v>
      </c>
      <c r="L977" s="261">
        <v>237329</v>
      </c>
      <c r="M977" s="261">
        <v>237329</v>
      </c>
      <c r="O977" s="260" t="s">
        <v>579</v>
      </c>
      <c r="P977" s="260">
        <v>268225</v>
      </c>
    </row>
    <row r="978" spans="1:16">
      <c r="A978" s="260" t="e">
        <f>SUMIFS('APP-1'!#REF!,'APP-1'!#REF!,ANALITICO!$F978)</f>
        <v>#REF!</v>
      </c>
      <c r="B978" s="282" t="str">
        <f t="shared" si="46"/>
        <v>3000</v>
      </c>
      <c r="C978" s="264" t="str">
        <f t="shared" si="47"/>
        <v>1</v>
      </c>
      <c r="D978" s="264" t="str">
        <f t="shared" si="48"/>
        <v>1</v>
      </c>
      <c r="E978" s="260" t="s">
        <v>526</v>
      </c>
      <c r="F978" s="260">
        <v>268225</v>
      </c>
      <c r="G978" s="260" t="s">
        <v>527</v>
      </c>
      <c r="H978" s="260">
        <v>39821100</v>
      </c>
      <c r="J978" s="261">
        <v>765863</v>
      </c>
      <c r="K978" s="261">
        <v>765863</v>
      </c>
      <c r="L978" s="261">
        <v>0</v>
      </c>
      <c r="M978" s="261">
        <v>0</v>
      </c>
      <c r="O978" s="260" t="s">
        <v>579</v>
      </c>
      <c r="P978" s="260">
        <v>268225</v>
      </c>
    </row>
    <row r="979" spans="1:16">
      <c r="A979" s="260" t="e">
        <f>SUMIFS('APP-1'!#REF!,'APP-1'!#REF!,ANALITICO!$F979)</f>
        <v>#REF!</v>
      </c>
      <c r="B979" s="260" t="str">
        <f t="shared" si="46"/>
        <v>4000</v>
      </c>
      <c r="C979" s="264" t="str">
        <f t="shared" si="47"/>
        <v>1</v>
      </c>
      <c r="D979" s="264" t="str">
        <f t="shared" si="48"/>
        <v>1</v>
      </c>
      <c r="E979" s="260" t="s">
        <v>526</v>
      </c>
      <c r="F979" s="260">
        <v>268225</v>
      </c>
      <c r="G979" s="260" t="s">
        <v>527</v>
      </c>
      <c r="H979" s="260">
        <v>44121100</v>
      </c>
      <c r="J979" s="261">
        <v>6250000</v>
      </c>
      <c r="K979" s="261">
        <v>6250000</v>
      </c>
      <c r="L979" s="261">
        <v>246917.67</v>
      </c>
      <c r="M979" s="261">
        <v>246917.67</v>
      </c>
      <c r="O979" s="260" t="s">
        <v>579</v>
      </c>
      <c r="P979" s="260">
        <v>268225</v>
      </c>
    </row>
    <row r="980" spans="1:16">
      <c r="A980" s="260" t="e">
        <f>SUMIFS('APP-1'!#REF!,'APP-1'!#REF!,ANALITICO!$F980)</f>
        <v>#REF!</v>
      </c>
      <c r="B980" s="282" t="str">
        <f t="shared" si="46"/>
        <v>1000</v>
      </c>
      <c r="C980" s="264" t="str">
        <f t="shared" si="47"/>
        <v>1</v>
      </c>
      <c r="D980" s="264" t="str">
        <f t="shared" si="48"/>
        <v>1</v>
      </c>
      <c r="E980" s="260" t="s">
        <v>526</v>
      </c>
      <c r="F980" s="260">
        <v>269226</v>
      </c>
      <c r="G980" s="260" t="s">
        <v>527</v>
      </c>
      <c r="H980" s="260">
        <v>11311100</v>
      </c>
      <c r="J980" s="261">
        <v>11286467</v>
      </c>
      <c r="K980" s="261">
        <v>11286467</v>
      </c>
      <c r="L980" s="261">
        <v>2978085</v>
      </c>
      <c r="M980" s="261">
        <v>2978085</v>
      </c>
      <c r="O980" s="260" t="s">
        <v>579</v>
      </c>
      <c r="P980" s="260">
        <v>269226</v>
      </c>
    </row>
    <row r="981" spans="1:16">
      <c r="A981" s="260" t="e">
        <f>SUMIFS('APP-1'!#REF!,'APP-1'!#REF!,ANALITICO!$F981)</f>
        <v>#REF!</v>
      </c>
      <c r="B981" s="260" t="str">
        <f t="shared" si="46"/>
        <v>4000</v>
      </c>
      <c r="C981" s="264" t="str">
        <f t="shared" si="47"/>
        <v>1</v>
      </c>
      <c r="D981" s="264" t="str">
        <f t="shared" si="48"/>
        <v>1</v>
      </c>
      <c r="E981" s="260" t="s">
        <v>526</v>
      </c>
      <c r="F981" s="260">
        <v>269226</v>
      </c>
      <c r="G981" s="260" t="s">
        <v>527</v>
      </c>
      <c r="H981" s="260">
        <v>44121100</v>
      </c>
      <c r="J981" s="261">
        <v>2000000</v>
      </c>
      <c r="K981" s="261">
        <v>2000000</v>
      </c>
      <c r="L981" s="261">
        <v>0</v>
      </c>
      <c r="M981" s="261">
        <v>0</v>
      </c>
      <c r="O981" s="260" t="s">
        <v>579</v>
      </c>
      <c r="P981" s="260">
        <v>269226</v>
      </c>
    </row>
    <row r="982" spans="1:16">
      <c r="A982" s="260" t="e">
        <f>SUMIFS('APP-1'!#REF!,'APP-1'!#REF!,ANALITICO!$F982)</f>
        <v>#REF!</v>
      </c>
      <c r="B982" s="260" t="str">
        <f t="shared" si="46"/>
        <v>3000</v>
      </c>
      <c r="C982" s="264" t="str">
        <f t="shared" si="47"/>
        <v>1</v>
      </c>
      <c r="D982" s="264" t="str">
        <f t="shared" si="48"/>
        <v>1</v>
      </c>
      <c r="E982" s="260" t="s">
        <v>526</v>
      </c>
      <c r="F982" s="260">
        <v>269229</v>
      </c>
      <c r="G982" s="260" t="s">
        <v>568</v>
      </c>
      <c r="H982" s="260">
        <v>31211100</v>
      </c>
      <c r="J982" s="261">
        <v>4940119</v>
      </c>
      <c r="K982" s="261">
        <v>4940119</v>
      </c>
      <c r="L982" s="261">
        <v>0</v>
      </c>
      <c r="M982" s="261">
        <v>0</v>
      </c>
      <c r="O982" s="260" t="s">
        <v>579</v>
      </c>
      <c r="P982" s="260">
        <v>269229</v>
      </c>
    </row>
    <row r="983" spans="1:16">
      <c r="A983" s="260" t="e">
        <f>SUMIFS('APP-1'!#REF!,'APP-1'!#REF!,ANALITICO!$F983)</f>
        <v>#REF!</v>
      </c>
      <c r="B983" s="260" t="str">
        <f t="shared" si="46"/>
        <v>3000</v>
      </c>
      <c r="C983" s="264" t="str">
        <f t="shared" si="47"/>
        <v>1</v>
      </c>
      <c r="D983" s="264" t="str">
        <f t="shared" si="48"/>
        <v>1</v>
      </c>
      <c r="E983" s="260" t="s">
        <v>526</v>
      </c>
      <c r="F983" s="260">
        <v>269229</v>
      </c>
      <c r="G983" s="260" t="s">
        <v>568</v>
      </c>
      <c r="H983" s="260">
        <v>34321100</v>
      </c>
      <c r="J983" s="261">
        <v>4985557</v>
      </c>
      <c r="K983" s="261">
        <v>4985557</v>
      </c>
      <c r="L983" s="261">
        <v>0</v>
      </c>
      <c r="M983" s="261">
        <v>0</v>
      </c>
      <c r="O983" s="260" t="s">
        <v>579</v>
      </c>
      <c r="P983" s="260">
        <v>269229</v>
      </c>
    </row>
    <row r="984" spans="1:16">
      <c r="A984" s="260" t="e">
        <f>SUMIFS('APP-1'!#REF!,'APP-1'!#REF!,ANALITICO!$F984)</f>
        <v>#REF!</v>
      </c>
      <c r="B984" s="282" t="str">
        <f t="shared" si="46"/>
        <v>1000</v>
      </c>
      <c r="C984" s="264" t="str">
        <f t="shared" si="47"/>
        <v>1</v>
      </c>
      <c r="D984" s="264" t="str">
        <f t="shared" si="48"/>
        <v>1</v>
      </c>
      <c r="E984" s="260" t="s">
        <v>526</v>
      </c>
      <c r="F984" s="260">
        <v>269229</v>
      </c>
      <c r="G984" s="260" t="s">
        <v>527</v>
      </c>
      <c r="H984" s="260">
        <v>13321100</v>
      </c>
      <c r="J984" s="261">
        <v>685908</v>
      </c>
      <c r="K984" s="261">
        <v>685908</v>
      </c>
      <c r="L984" s="261">
        <v>209247</v>
      </c>
      <c r="M984" s="261">
        <v>209247</v>
      </c>
      <c r="O984" s="260" t="s">
        <v>579</v>
      </c>
      <c r="P984" s="260">
        <v>269229</v>
      </c>
    </row>
    <row r="985" spans="1:16">
      <c r="A985" s="260" t="e">
        <f>SUMIFS('APP-1'!#REF!,'APP-1'!#REF!,ANALITICO!$F985)</f>
        <v>#REF!</v>
      </c>
      <c r="B985" s="282" t="str">
        <f t="shared" si="46"/>
        <v>1000</v>
      </c>
      <c r="C985" s="264" t="str">
        <f t="shared" si="47"/>
        <v>1</v>
      </c>
      <c r="D985" s="264" t="str">
        <f t="shared" si="48"/>
        <v>2</v>
      </c>
      <c r="E985" s="260" t="s">
        <v>526</v>
      </c>
      <c r="F985" s="260">
        <v>269229</v>
      </c>
      <c r="G985" s="260" t="s">
        <v>527</v>
      </c>
      <c r="H985" s="260">
        <v>14111201</v>
      </c>
      <c r="J985" s="261">
        <v>1424844</v>
      </c>
      <c r="K985" s="261">
        <v>1424844</v>
      </c>
      <c r="L985" s="261">
        <v>283526.71000000002</v>
      </c>
      <c r="M985" s="261">
        <v>283526.71000000002</v>
      </c>
      <c r="O985" s="260" t="s">
        <v>579</v>
      </c>
      <c r="P985" s="260">
        <v>269229</v>
      </c>
    </row>
    <row r="986" spans="1:16">
      <c r="A986" s="260" t="e">
        <f>SUMIFS('APP-1'!#REF!,'APP-1'!#REF!,ANALITICO!$F986)</f>
        <v>#REF!</v>
      </c>
      <c r="B986" s="282" t="str">
        <f t="shared" si="46"/>
        <v>1000</v>
      </c>
      <c r="C986" s="264" t="str">
        <f t="shared" si="47"/>
        <v>1</v>
      </c>
      <c r="D986" s="264" t="str">
        <f t="shared" si="48"/>
        <v>2</v>
      </c>
      <c r="E986" s="260" t="s">
        <v>526</v>
      </c>
      <c r="F986" s="260">
        <v>269229</v>
      </c>
      <c r="G986" s="260" t="s">
        <v>527</v>
      </c>
      <c r="H986" s="260">
        <v>14111203</v>
      </c>
      <c r="J986" s="261">
        <v>609830</v>
      </c>
      <c r="K986" s="261">
        <v>609830</v>
      </c>
      <c r="L986" s="261">
        <v>123250.41</v>
      </c>
      <c r="M986" s="261">
        <v>123250.41</v>
      </c>
      <c r="O986" s="260" t="s">
        <v>579</v>
      </c>
      <c r="P986" s="260">
        <v>269229</v>
      </c>
    </row>
    <row r="987" spans="1:16">
      <c r="A987" s="260" t="e">
        <f>SUMIFS('APP-1'!#REF!,'APP-1'!#REF!,ANALITICO!$F987)</f>
        <v>#REF!</v>
      </c>
      <c r="B987" s="282" t="str">
        <f t="shared" si="46"/>
        <v>1000</v>
      </c>
      <c r="C987" s="264" t="str">
        <f t="shared" si="47"/>
        <v>1</v>
      </c>
      <c r="D987" s="264" t="str">
        <f t="shared" si="48"/>
        <v>2</v>
      </c>
      <c r="E987" s="260" t="s">
        <v>526</v>
      </c>
      <c r="F987" s="260">
        <v>269229</v>
      </c>
      <c r="G987" s="260" t="s">
        <v>527</v>
      </c>
      <c r="H987" s="260">
        <v>14211201</v>
      </c>
      <c r="J987" s="261">
        <v>578683</v>
      </c>
      <c r="K987" s="261">
        <v>578683</v>
      </c>
      <c r="L987" s="261">
        <v>102631.66</v>
      </c>
      <c r="M987" s="261">
        <v>102631.66</v>
      </c>
      <c r="O987" s="260" t="s">
        <v>579</v>
      </c>
      <c r="P987" s="260">
        <v>269229</v>
      </c>
    </row>
    <row r="988" spans="1:16">
      <c r="A988" s="260" t="e">
        <f>SUMIFS('APP-1'!#REF!,'APP-1'!#REF!,ANALITICO!$F988)</f>
        <v>#REF!</v>
      </c>
      <c r="B988" s="282" t="str">
        <f t="shared" si="46"/>
        <v>1000</v>
      </c>
      <c r="C988" s="264" t="str">
        <f t="shared" si="47"/>
        <v>1</v>
      </c>
      <c r="D988" s="264" t="str">
        <f t="shared" si="48"/>
        <v>2</v>
      </c>
      <c r="E988" s="260" t="s">
        <v>526</v>
      </c>
      <c r="F988" s="260">
        <v>269229</v>
      </c>
      <c r="G988" s="260" t="s">
        <v>527</v>
      </c>
      <c r="H988" s="260">
        <v>14211203</v>
      </c>
      <c r="J988" s="261">
        <v>479065</v>
      </c>
      <c r="K988" s="261">
        <v>479065</v>
      </c>
      <c r="L988" s="261">
        <v>91454.76</v>
      </c>
      <c r="M988" s="261">
        <v>91454.76</v>
      </c>
      <c r="O988" s="260" t="s">
        <v>579</v>
      </c>
      <c r="P988" s="260">
        <v>269229</v>
      </c>
    </row>
    <row r="989" spans="1:16">
      <c r="A989" s="260" t="e">
        <f>SUMIFS('APP-1'!#REF!,'APP-1'!#REF!,ANALITICO!$F989)</f>
        <v>#REF!</v>
      </c>
      <c r="B989" s="282" t="str">
        <f t="shared" si="46"/>
        <v>1000</v>
      </c>
      <c r="C989" s="264" t="str">
        <f t="shared" si="47"/>
        <v>1</v>
      </c>
      <c r="D989" s="264" t="str">
        <f t="shared" si="48"/>
        <v>2</v>
      </c>
      <c r="E989" s="260" t="s">
        <v>526</v>
      </c>
      <c r="F989" s="260">
        <v>269229</v>
      </c>
      <c r="G989" s="260" t="s">
        <v>527</v>
      </c>
      <c r="H989" s="260">
        <v>14311200</v>
      </c>
      <c r="J989" s="261">
        <v>245344</v>
      </c>
      <c r="K989" s="261">
        <v>245344</v>
      </c>
      <c r="L989" s="261">
        <v>41802</v>
      </c>
      <c r="M989" s="261">
        <v>41802</v>
      </c>
      <c r="O989" s="260" t="s">
        <v>579</v>
      </c>
      <c r="P989" s="260">
        <v>269229</v>
      </c>
    </row>
    <row r="990" spans="1:16">
      <c r="A990" s="260" t="e">
        <f>SUMIFS('APP-1'!#REF!,'APP-1'!#REF!,ANALITICO!$F990)</f>
        <v>#REF!</v>
      </c>
      <c r="B990" s="282" t="str">
        <f t="shared" si="46"/>
        <v>1000</v>
      </c>
      <c r="C990" s="264" t="str">
        <f t="shared" si="47"/>
        <v>1</v>
      </c>
      <c r="D990" s="264" t="str">
        <f t="shared" si="48"/>
        <v>2</v>
      </c>
      <c r="E990" s="260" t="s">
        <v>526</v>
      </c>
      <c r="F990" s="260">
        <v>269229</v>
      </c>
      <c r="G990" s="260" t="s">
        <v>527</v>
      </c>
      <c r="H990" s="260">
        <v>14411200</v>
      </c>
      <c r="J990" s="261">
        <v>643319</v>
      </c>
      <c r="K990" s="261">
        <v>643319</v>
      </c>
      <c r="L990" s="261">
        <v>105725.06</v>
      </c>
      <c r="M990" s="261">
        <v>105725.06</v>
      </c>
      <c r="O990" s="260" t="s">
        <v>579</v>
      </c>
      <c r="P990" s="260">
        <v>269229</v>
      </c>
    </row>
    <row r="991" spans="1:16">
      <c r="A991" s="260" t="e">
        <f>SUMIFS('APP-1'!#REF!,'APP-1'!#REF!,ANALITICO!$F991)</f>
        <v>#REF!</v>
      </c>
      <c r="B991" s="282" t="str">
        <f t="shared" si="46"/>
        <v>1000</v>
      </c>
      <c r="C991" s="264" t="str">
        <f t="shared" si="47"/>
        <v>1</v>
      </c>
      <c r="D991" s="264" t="str">
        <f t="shared" si="48"/>
        <v>2</v>
      </c>
      <c r="E991" s="260" t="s">
        <v>526</v>
      </c>
      <c r="F991" s="260">
        <v>269229</v>
      </c>
      <c r="G991" s="260" t="s">
        <v>527</v>
      </c>
      <c r="H991" s="260">
        <v>14431200</v>
      </c>
      <c r="J991" s="261">
        <v>163944</v>
      </c>
      <c r="K991" s="261">
        <v>163944</v>
      </c>
      <c r="L991" s="261">
        <v>24962.44</v>
      </c>
      <c r="M991" s="261">
        <v>24962.44</v>
      </c>
      <c r="O991" s="260" t="s">
        <v>579</v>
      </c>
      <c r="P991" s="260">
        <v>269229</v>
      </c>
    </row>
    <row r="992" spans="1:16">
      <c r="A992" s="260" t="e">
        <f>SUMIFS('APP-1'!#REF!,'APP-1'!#REF!,ANALITICO!$F992)</f>
        <v>#REF!</v>
      </c>
      <c r="B992" s="282" t="str">
        <f t="shared" si="46"/>
        <v>1000</v>
      </c>
      <c r="C992" s="264" t="str">
        <f t="shared" si="47"/>
        <v>1</v>
      </c>
      <c r="D992" s="264" t="str">
        <f t="shared" si="48"/>
        <v>2</v>
      </c>
      <c r="E992" s="260" t="s">
        <v>526</v>
      </c>
      <c r="F992" s="260">
        <v>269229</v>
      </c>
      <c r="G992" s="260" t="s">
        <v>527</v>
      </c>
      <c r="H992" s="260">
        <v>15111200</v>
      </c>
      <c r="J992" s="261">
        <v>389064</v>
      </c>
      <c r="K992" s="261">
        <v>389064</v>
      </c>
      <c r="L992" s="261">
        <v>75528.75</v>
      </c>
      <c r="M992" s="261">
        <v>75528.75</v>
      </c>
      <c r="O992" s="260" t="s">
        <v>579</v>
      </c>
      <c r="P992" s="260">
        <v>269229</v>
      </c>
    </row>
    <row r="993" spans="1:16">
      <c r="A993" s="260" t="e">
        <f>SUMIFS('APP-1'!#REF!,'APP-1'!#REF!,ANALITICO!$F993)</f>
        <v>#REF!</v>
      </c>
      <c r="B993" s="282" t="str">
        <f t="shared" si="46"/>
        <v>1000</v>
      </c>
      <c r="C993" s="264" t="str">
        <f t="shared" si="47"/>
        <v>1</v>
      </c>
      <c r="D993" s="264" t="str">
        <f t="shared" si="48"/>
        <v>1</v>
      </c>
      <c r="E993" s="260" t="s">
        <v>526</v>
      </c>
      <c r="F993" s="260">
        <v>269229</v>
      </c>
      <c r="G993" s="260" t="s">
        <v>527</v>
      </c>
      <c r="H993" s="260">
        <v>15411100</v>
      </c>
      <c r="J993" s="261">
        <v>461096</v>
      </c>
      <c r="K993" s="261">
        <v>461096</v>
      </c>
      <c r="L993" s="261">
        <v>0</v>
      </c>
      <c r="M993" s="261">
        <v>0</v>
      </c>
      <c r="O993" s="260" t="s">
        <v>579</v>
      </c>
      <c r="P993" s="260">
        <v>269229</v>
      </c>
    </row>
    <row r="994" spans="1:16">
      <c r="A994" s="260" t="e">
        <f>SUMIFS('APP-1'!#REF!,'APP-1'!#REF!,ANALITICO!$F994)</f>
        <v>#REF!</v>
      </c>
      <c r="B994" s="282" t="str">
        <f t="shared" si="46"/>
        <v>1000</v>
      </c>
      <c r="C994" s="264" t="str">
        <f t="shared" si="47"/>
        <v>1</v>
      </c>
      <c r="D994" s="264" t="str">
        <f t="shared" si="48"/>
        <v>2</v>
      </c>
      <c r="E994" s="260" t="s">
        <v>526</v>
      </c>
      <c r="F994" s="260">
        <v>269229</v>
      </c>
      <c r="G994" s="260" t="s">
        <v>527</v>
      </c>
      <c r="H994" s="260">
        <v>15411218</v>
      </c>
      <c r="J994" s="261">
        <v>2089500</v>
      </c>
      <c r="K994" s="261">
        <v>2089500</v>
      </c>
      <c r="L994" s="261">
        <v>0</v>
      </c>
      <c r="M994" s="261">
        <v>0</v>
      </c>
      <c r="O994" s="260" t="s">
        <v>579</v>
      </c>
      <c r="P994" s="260">
        <v>269229</v>
      </c>
    </row>
    <row r="995" spans="1:16">
      <c r="A995" s="260" t="e">
        <f>SUMIFS('APP-1'!#REF!,'APP-1'!#REF!,ANALITICO!$F995)</f>
        <v>#REF!</v>
      </c>
      <c r="B995" s="282" t="str">
        <f t="shared" si="46"/>
        <v>1000</v>
      </c>
      <c r="C995" s="264" t="str">
        <f t="shared" si="47"/>
        <v>1</v>
      </c>
      <c r="D995" s="264" t="str">
        <f t="shared" si="48"/>
        <v>1</v>
      </c>
      <c r="E995" s="260" t="s">
        <v>526</v>
      </c>
      <c r="F995" s="260">
        <v>269229</v>
      </c>
      <c r="G995" s="260" t="s">
        <v>527</v>
      </c>
      <c r="H995" s="260">
        <v>15421100</v>
      </c>
      <c r="J995" s="261">
        <v>11406</v>
      </c>
      <c r="K995" s="261">
        <v>11406</v>
      </c>
      <c r="L995" s="261">
        <v>4794</v>
      </c>
      <c r="M995" s="261">
        <v>4794</v>
      </c>
      <c r="O995" s="260" t="s">
        <v>579</v>
      </c>
      <c r="P995" s="260">
        <v>269229</v>
      </c>
    </row>
    <row r="996" spans="1:16">
      <c r="A996" s="260" t="e">
        <f>SUMIFS('APP-1'!#REF!,'APP-1'!#REF!,ANALITICO!$F996)</f>
        <v>#REF!</v>
      </c>
      <c r="B996" s="282" t="str">
        <f t="shared" si="46"/>
        <v>1000</v>
      </c>
      <c r="C996" s="264" t="str">
        <f t="shared" si="47"/>
        <v>1</v>
      </c>
      <c r="D996" s="264" t="str">
        <f t="shared" si="48"/>
        <v>1</v>
      </c>
      <c r="E996" s="260" t="s">
        <v>526</v>
      </c>
      <c r="F996" s="260">
        <v>269229</v>
      </c>
      <c r="G996" s="260" t="s">
        <v>527</v>
      </c>
      <c r="H996" s="260">
        <v>15441100</v>
      </c>
      <c r="J996" s="261">
        <v>1000111</v>
      </c>
      <c r="K996" s="261">
        <v>1000111</v>
      </c>
      <c r="L996" s="261">
        <v>186404</v>
      </c>
      <c r="M996" s="261">
        <v>186404</v>
      </c>
      <c r="O996" s="260" t="s">
        <v>579</v>
      </c>
      <c r="P996" s="260">
        <v>269229</v>
      </c>
    </row>
    <row r="997" spans="1:16">
      <c r="A997" s="260" t="e">
        <f>SUMIFS('APP-1'!#REF!,'APP-1'!#REF!,ANALITICO!$F997)</f>
        <v>#REF!</v>
      </c>
      <c r="B997" s="282" t="str">
        <f t="shared" si="46"/>
        <v>1000</v>
      </c>
      <c r="C997" s="264" t="str">
        <f t="shared" si="47"/>
        <v>1</v>
      </c>
      <c r="D997" s="264" t="str">
        <f t="shared" si="48"/>
        <v>1</v>
      </c>
      <c r="E997" s="260" t="s">
        <v>526</v>
      </c>
      <c r="F997" s="260">
        <v>269229</v>
      </c>
      <c r="G997" s="260" t="s">
        <v>527</v>
      </c>
      <c r="H997" s="260">
        <v>15451100</v>
      </c>
      <c r="J997" s="261">
        <v>30195</v>
      </c>
      <c r="K997" s="261">
        <v>30195</v>
      </c>
      <c r="L997" s="261">
        <v>4808.72</v>
      </c>
      <c r="M997" s="261">
        <v>4808.72</v>
      </c>
      <c r="O997" s="260" t="s">
        <v>579</v>
      </c>
      <c r="P997" s="260">
        <v>269229</v>
      </c>
    </row>
    <row r="998" spans="1:16">
      <c r="A998" s="260" t="e">
        <f>SUMIFS('APP-1'!#REF!,'APP-1'!#REF!,ANALITICO!$F998)</f>
        <v>#REF!</v>
      </c>
      <c r="B998" s="282" t="str">
        <f t="shared" si="46"/>
        <v>1000</v>
      </c>
      <c r="C998" s="264" t="str">
        <f t="shared" si="47"/>
        <v>1</v>
      </c>
      <c r="D998" s="264" t="str">
        <f t="shared" si="48"/>
        <v>1</v>
      </c>
      <c r="E998" s="260" t="s">
        <v>526</v>
      </c>
      <c r="F998" s="260">
        <v>269229</v>
      </c>
      <c r="G998" s="260" t="s">
        <v>527</v>
      </c>
      <c r="H998" s="260">
        <v>15451109</v>
      </c>
      <c r="J998" s="261">
        <v>1512157</v>
      </c>
      <c r="K998" s="261">
        <v>1512157</v>
      </c>
      <c r="L998" s="261">
        <v>378039</v>
      </c>
      <c r="M998" s="261">
        <v>378039</v>
      </c>
      <c r="O998" s="260" t="s">
        <v>579</v>
      </c>
      <c r="P998" s="260">
        <v>269229</v>
      </c>
    </row>
    <row r="999" spans="1:16">
      <c r="A999" s="260" t="e">
        <f>SUMIFS('APP-1'!#REF!,'APP-1'!#REF!,ANALITICO!$F999)</f>
        <v>#REF!</v>
      </c>
      <c r="B999" s="282" t="str">
        <f t="shared" si="46"/>
        <v>1000</v>
      </c>
      <c r="C999" s="264" t="str">
        <f t="shared" si="47"/>
        <v>1</v>
      </c>
      <c r="D999" s="264" t="str">
        <f t="shared" si="48"/>
        <v>1</v>
      </c>
      <c r="E999" s="260" t="s">
        <v>526</v>
      </c>
      <c r="F999" s="260">
        <v>269229</v>
      </c>
      <c r="G999" s="260" t="s">
        <v>527</v>
      </c>
      <c r="H999" s="260">
        <v>15451110</v>
      </c>
      <c r="J999" s="261">
        <v>118507</v>
      </c>
      <c r="K999" s="261">
        <v>118507</v>
      </c>
      <c r="L999" s="261">
        <v>29628</v>
      </c>
      <c r="M999" s="261">
        <v>29628</v>
      </c>
      <c r="O999" s="260" t="s">
        <v>579</v>
      </c>
      <c r="P999" s="260">
        <v>269229</v>
      </c>
    </row>
    <row r="1000" spans="1:16">
      <c r="A1000" s="260" t="e">
        <f>SUMIFS('APP-1'!#REF!,'APP-1'!#REF!,ANALITICO!$F1000)</f>
        <v>#REF!</v>
      </c>
      <c r="B1000" s="282" t="str">
        <f t="shared" si="46"/>
        <v>1000</v>
      </c>
      <c r="C1000" s="264" t="str">
        <f t="shared" si="47"/>
        <v>1</v>
      </c>
      <c r="D1000" s="264" t="str">
        <f t="shared" si="48"/>
        <v>1</v>
      </c>
      <c r="E1000" s="260" t="s">
        <v>526</v>
      </c>
      <c r="F1000" s="260">
        <v>269229</v>
      </c>
      <c r="G1000" s="260" t="s">
        <v>527</v>
      </c>
      <c r="H1000" s="260">
        <v>15461100</v>
      </c>
      <c r="J1000" s="261">
        <v>198164</v>
      </c>
      <c r="K1000" s="261">
        <v>198164</v>
      </c>
      <c r="L1000" s="261">
        <v>32617.01</v>
      </c>
      <c r="M1000" s="261">
        <v>32617.01</v>
      </c>
      <c r="O1000" s="260" t="s">
        <v>579</v>
      </c>
      <c r="P1000" s="260">
        <v>269229</v>
      </c>
    </row>
    <row r="1001" spans="1:16">
      <c r="A1001" s="260" t="e">
        <f>SUMIFS('APP-1'!#REF!,'APP-1'!#REF!,ANALITICO!$F1001)</f>
        <v>#REF!</v>
      </c>
      <c r="B1001" s="282" t="str">
        <f t="shared" si="46"/>
        <v>1000</v>
      </c>
      <c r="C1001" s="264" t="str">
        <f t="shared" si="47"/>
        <v>1</v>
      </c>
      <c r="D1001" s="264" t="str">
        <f t="shared" si="48"/>
        <v>1</v>
      </c>
      <c r="E1001" s="260" t="s">
        <v>526</v>
      </c>
      <c r="F1001" s="260">
        <v>269229</v>
      </c>
      <c r="G1001" s="260" t="s">
        <v>527</v>
      </c>
      <c r="H1001" s="260">
        <v>15461151</v>
      </c>
      <c r="J1001" s="261">
        <v>1094212</v>
      </c>
      <c r="K1001" s="261">
        <v>1094212</v>
      </c>
      <c r="L1001" s="261">
        <v>188290</v>
      </c>
      <c r="M1001" s="261">
        <v>188290</v>
      </c>
      <c r="O1001" s="260" t="s">
        <v>579</v>
      </c>
      <c r="P1001" s="260">
        <v>269229</v>
      </c>
    </row>
    <row r="1002" spans="1:16">
      <c r="A1002" s="260" t="e">
        <f>SUMIFS('APP-1'!#REF!,'APP-1'!#REF!,ANALITICO!$F1002)</f>
        <v>#REF!</v>
      </c>
      <c r="B1002" s="282" t="str">
        <f t="shared" si="46"/>
        <v>1000</v>
      </c>
      <c r="C1002" s="264" t="str">
        <f t="shared" si="47"/>
        <v>1</v>
      </c>
      <c r="D1002" s="264" t="str">
        <f t="shared" si="48"/>
        <v>1</v>
      </c>
      <c r="E1002" s="260" t="s">
        <v>526</v>
      </c>
      <c r="F1002" s="260">
        <v>269229</v>
      </c>
      <c r="G1002" s="260" t="s">
        <v>527</v>
      </c>
      <c r="H1002" s="260">
        <v>15471100</v>
      </c>
      <c r="J1002" s="261">
        <v>164654</v>
      </c>
      <c r="K1002" s="261">
        <v>164654</v>
      </c>
      <c r="L1002" s="261">
        <v>0</v>
      </c>
      <c r="M1002" s="261">
        <v>0</v>
      </c>
      <c r="O1002" s="260" t="s">
        <v>579</v>
      </c>
      <c r="P1002" s="260">
        <v>269229</v>
      </c>
    </row>
    <row r="1003" spans="1:16">
      <c r="A1003" s="260" t="e">
        <f>SUMIFS('APP-1'!#REF!,'APP-1'!#REF!,ANALITICO!$F1003)</f>
        <v>#REF!</v>
      </c>
      <c r="B1003" s="282" t="str">
        <f t="shared" si="46"/>
        <v>1000</v>
      </c>
      <c r="C1003" s="264" t="str">
        <f t="shared" si="47"/>
        <v>1</v>
      </c>
      <c r="D1003" s="264" t="str">
        <f t="shared" si="48"/>
        <v>1</v>
      </c>
      <c r="E1003" s="260" t="s">
        <v>526</v>
      </c>
      <c r="F1003" s="260">
        <v>269229</v>
      </c>
      <c r="G1003" s="260" t="s">
        <v>527</v>
      </c>
      <c r="H1003" s="260">
        <v>15481100</v>
      </c>
      <c r="J1003" s="261">
        <v>2632913</v>
      </c>
      <c r="K1003" s="261">
        <v>2632913</v>
      </c>
      <c r="L1003" s="261">
        <v>886710</v>
      </c>
      <c r="M1003" s="261">
        <v>886710</v>
      </c>
      <c r="O1003" s="260" t="s">
        <v>579</v>
      </c>
      <c r="P1003" s="260">
        <v>269229</v>
      </c>
    </row>
    <row r="1004" spans="1:16">
      <c r="A1004" s="260" t="e">
        <f>SUMIFS('APP-1'!#REF!,'APP-1'!#REF!,ANALITICO!$F1004)</f>
        <v>#REF!</v>
      </c>
      <c r="B1004" s="282" t="str">
        <f t="shared" si="46"/>
        <v>1000</v>
      </c>
      <c r="C1004" s="264" t="str">
        <f t="shared" si="47"/>
        <v>1</v>
      </c>
      <c r="D1004" s="264" t="str">
        <f t="shared" si="48"/>
        <v>1</v>
      </c>
      <c r="E1004" s="260" t="s">
        <v>526</v>
      </c>
      <c r="F1004" s="260">
        <v>269229</v>
      </c>
      <c r="G1004" s="260" t="s">
        <v>527</v>
      </c>
      <c r="H1004" s="260">
        <v>15511100</v>
      </c>
      <c r="J1004" s="261">
        <v>100441</v>
      </c>
      <c r="K1004" s="261">
        <v>100441</v>
      </c>
      <c r="L1004" s="261">
        <v>0</v>
      </c>
      <c r="M1004" s="261">
        <v>0</v>
      </c>
      <c r="O1004" s="260" t="s">
        <v>579</v>
      </c>
      <c r="P1004" s="260">
        <v>269229</v>
      </c>
    </row>
    <row r="1005" spans="1:16">
      <c r="A1005" s="260" t="e">
        <f>SUMIFS('APP-1'!#REF!,'APP-1'!#REF!,ANALITICO!$F1005)</f>
        <v>#REF!</v>
      </c>
      <c r="B1005" s="282" t="str">
        <f t="shared" si="46"/>
        <v>1000</v>
      </c>
      <c r="C1005" s="264" t="str">
        <f t="shared" si="47"/>
        <v>1</v>
      </c>
      <c r="D1005" s="264" t="str">
        <f t="shared" si="48"/>
        <v>1</v>
      </c>
      <c r="E1005" s="260" t="s">
        <v>526</v>
      </c>
      <c r="F1005" s="260">
        <v>269229</v>
      </c>
      <c r="G1005" s="260" t="s">
        <v>527</v>
      </c>
      <c r="H1005" s="260">
        <v>15911100</v>
      </c>
      <c r="J1005" s="261">
        <v>2266814</v>
      </c>
      <c r="K1005" s="261">
        <v>2266814</v>
      </c>
      <c r="L1005" s="261">
        <v>591957</v>
      </c>
      <c r="M1005" s="261">
        <v>591957</v>
      </c>
      <c r="O1005" s="260" t="s">
        <v>579</v>
      </c>
      <c r="P1005" s="260">
        <v>269229</v>
      </c>
    </row>
    <row r="1006" spans="1:16">
      <c r="A1006" s="260" t="e">
        <f>SUMIFS('APP-1'!#REF!,'APP-1'!#REF!,ANALITICO!$F1006)</f>
        <v>#REF!</v>
      </c>
      <c r="B1006" s="282" t="str">
        <f t="shared" si="46"/>
        <v>1000</v>
      </c>
      <c r="C1006" s="264" t="str">
        <f t="shared" si="47"/>
        <v>1</v>
      </c>
      <c r="D1006" s="264" t="str">
        <f t="shared" si="48"/>
        <v>1</v>
      </c>
      <c r="E1006" s="260" t="s">
        <v>526</v>
      </c>
      <c r="F1006" s="260">
        <v>269229</v>
      </c>
      <c r="G1006" s="260" t="s">
        <v>527</v>
      </c>
      <c r="H1006" s="260">
        <v>17141100</v>
      </c>
      <c r="J1006" s="261">
        <v>1329526</v>
      </c>
      <c r="K1006" s="261">
        <v>1329526</v>
      </c>
      <c r="L1006" s="261">
        <v>193520</v>
      </c>
      <c r="M1006" s="261">
        <v>193520</v>
      </c>
      <c r="O1006" s="260" t="s">
        <v>579</v>
      </c>
      <c r="P1006" s="260">
        <v>269229</v>
      </c>
    </row>
    <row r="1007" spans="1:16">
      <c r="A1007" s="260" t="e">
        <f>SUMIFS('APP-1'!#REF!,'APP-1'!#REF!,ANALITICO!$F1007)</f>
        <v>#REF!</v>
      </c>
      <c r="B1007" s="282" t="str">
        <f t="shared" si="46"/>
        <v>3000</v>
      </c>
      <c r="C1007" s="264" t="str">
        <f t="shared" si="47"/>
        <v>1</v>
      </c>
      <c r="D1007" s="264" t="str">
        <f t="shared" si="48"/>
        <v>2</v>
      </c>
      <c r="E1007" s="260" t="s">
        <v>526</v>
      </c>
      <c r="F1007" s="260">
        <v>269229</v>
      </c>
      <c r="G1007" s="260" t="s">
        <v>527</v>
      </c>
      <c r="H1007" s="260">
        <v>39811200</v>
      </c>
      <c r="J1007" s="261">
        <v>1293888</v>
      </c>
      <c r="K1007" s="261">
        <v>1293888</v>
      </c>
      <c r="L1007" s="261">
        <v>184335</v>
      </c>
      <c r="M1007" s="261">
        <v>184335</v>
      </c>
      <c r="O1007" s="260" t="s">
        <v>579</v>
      </c>
      <c r="P1007" s="260">
        <v>269229</v>
      </c>
    </row>
    <row r="1008" spans="1:16">
      <c r="A1008" s="260" t="e">
        <f>SUMIFS('APP-1'!#REF!,'APP-1'!#REF!,ANALITICO!$F1008)</f>
        <v>#REF!</v>
      </c>
      <c r="B1008" s="282" t="str">
        <f t="shared" si="46"/>
        <v>3000</v>
      </c>
      <c r="C1008" s="264" t="str">
        <f t="shared" si="47"/>
        <v>1</v>
      </c>
      <c r="D1008" s="264" t="str">
        <f t="shared" si="48"/>
        <v>1</v>
      </c>
      <c r="E1008" s="260" t="s">
        <v>526</v>
      </c>
      <c r="F1008" s="260">
        <v>269229</v>
      </c>
      <c r="G1008" s="260" t="s">
        <v>527</v>
      </c>
      <c r="H1008" s="260">
        <v>39821100</v>
      </c>
      <c r="J1008" s="261">
        <v>546415</v>
      </c>
      <c r="K1008" s="261">
        <v>546415</v>
      </c>
      <c r="L1008" s="261">
        <v>0</v>
      </c>
      <c r="M1008" s="261">
        <v>0</v>
      </c>
      <c r="O1008" s="260" t="s">
        <v>579</v>
      </c>
      <c r="P1008" s="260">
        <v>269229</v>
      </c>
    </row>
    <row r="1009" spans="1:16">
      <c r="A1009" s="260" t="e">
        <f>SUMIFS('APP-1'!#REF!,'APP-1'!#REF!,ANALITICO!$F1009)</f>
        <v>#REF!</v>
      </c>
      <c r="B1009" s="260" t="str">
        <f t="shared" si="46"/>
        <v>4000</v>
      </c>
      <c r="C1009" s="264" t="str">
        <f t="shared" si="47"/>
        <v>1</v>
      </c>
      <c r="D1009" s="264" t="str">
        <f t="shared" si="48"/>
        <v>1</v>
      </c>
      <c r="E1009" s="260" t="s">
        <v>526</v>
      </c>
      <c r="F1009" s="260">
        <v>269229</v>
      </c>
      <c r="G1009" s="260" t="s">
        <v>527</v>
      </c>
      <c r="H1009" s="260">
        <v>44121100</v>
      </c>
      <c r="J1009" s="261">
        <v>6000000</v>
      </c>
      <c r="K1009" s="261">
        <v>6000000</v>
      </c>
      <c r="L1009" s="261">
        <v>3003016.85</v>
      </c>
      <c r="M1009" s="261">
        <v>1439556.44</v>
      </c>
      <c r="O1009" s="260" t="s">
        <v>579</v>
      </c>
      <c r="P1009" s="260">
        <v>269229</v>
      </c>
    </row>
    <row r="1010" spans="1:16">
      <c r="A1010" s="260" t="e">
        <f>SUMIFS('APP-1'!#REF!,'APP-1'!#REF!,ANALITICO!$F1010)</f>
        <v>#REF!</v>
      </c>
      <c r="B1010" s="282" t="str">
        <f t="shared" si="46"/>
        <v>1000</v>
      </c>
      <c r="C1010" s="264" t="str">
        <f t="shared" si="47"/>
        <v>1</v>
      </c>
      <c r="D1010" s="264" t="str">
        <f t="shared" si="48"/>
        <v>1</v>
      </c>
      <c r="E1010" s="260" t="s">
        <v>526</v>
      </c>
      <c r="F1010" s="260">
        <v>269230</v>
      </c>
      <c r="G1010" s="260" t="s">
        <v>527</v>
      </c>
      <c r="H1010" s="260">
        <v>15451109</v>
      </c>
      <c r="J1010" s="261">
        <v>1558886</v>
      </c>
      <c r="K1010" s="261">
        <v>1558886</v>
      </c>
      <c r="L1010" s="261">
        <v>220674.71</v>
      </c>
      <c r="M1010" s="261">
        <v>220674.71</v>
      </c>
      <c r="O1010" s="260" t="s">
        <v>579</v>
      </c>
      <c r="P1010" s="260">
        <v>269230</v>
      </c>
    </row>
    <row r="1011" spans="1:16">
      <c r="A1011" s="260" t="e">
        <f>SUMIFS('APP-1'!#REF!,'APP-1'!#REF!,ANALITICO!$F1011)</f>
        <v>#REF!</v>
      </c>
      <c r="B1011" s="282" t="str">
        <f t="shared" si="46"/>
        <v>1000</v>
      </c>
      <c r="C1011" s="264" t="str">
        <f t="shared" si="47"/>
        <v>1</v>
      </c>
      <c r="D1011" s="264" t="str">
        <f t="shared" si="48"/>
        <v>1</v>
      </c>
      <c r="E1011" s="260" t="s">
        <v>526</v>
      </c>
      <c r="F1011" s="260">
        <v>269230</v>
      </c>
      <c r="G1011" s="260" t="s">
        <v>527</v>
      </c>
      <c r="H1011" s="260">
        <v>15461151</v>
      </c>
      <c r="J1011" s="261">
        <v>1314855</v>
      </c>
      <c r="K1011" s="261">
        <v>1314855</v>
      </c>
      <c r="L1011" s="261">
        <v>226258</v>
      </c>
      <c r="M1011" s="261">
        <v>226258</v>
      </c>
      <c r="O1011" s="260" t="s">
        <v>579</v>
      </c>
      <c r="P1011" s="260">
        <v>269230</v>
      </c>
    </row>
    <row r="1012" spans="1:16">
      <c r="A1012" s="260" t="e">
        <f>SUMIFS('APP-1'!#REF!,'APP-1'!#REF!,ANALITICO!$F1012)</f>
        <v>#REF!</v>
      </c>
      <c r="B1012" s="282" t="str">
        <f t="shared" si="46"/>
        <v>1000</v>
      </c>
      <c r="C1012" s="264" t="str">
        <f t="shared" si="47"/>
        <v>1</v>
      </c>
      <c r="D1012" s="264" t="str">
        <f t="shared" si="48"/>
        <v>1</v>
      </c>
      <c r="E1012" s="260" t="s">
        <v>526</v>
      </c>
      <c r="F1012" s="260">
        <v>269230</v>
      </c>
      <c r="G1012" s="260" t="s">
        <v>527</v>
      </c>
      <c r="H1012" s="260">
        <v>15471100</v>
      </c>
      <c r="J1012" s="261">
        <v>119711</v>
      </c>
      <c r="K1012" s="261">
        <v>119711</v>
      </c>
      <c r="L1012" s="261">
        <v>0</v>
      </c>
      <c r="M1012" s="261">
        <v>0</v>
      </c>
      <c r="O1012" s="260" t="s">
        <v>579</v>
      </c>
      <c r="P1012" s="260">
        <v>269230</v>
      </c>
    </row>
    <row r="1013" spans="1:16">
      <c r="A1013" s="260" t="e">
        <f>SUMIFS('APP-1'!#REF!,'APP-1'!#REF!,ANALITICO!$F1013)</f>
        <v>#REF!</v>
      </c>
      <c r="B1013" s="282" t="str">
        <f t="shared" si="46"/>
        <v>1000</v>
      </c>
      <c r="C1013" s="264" t="str">
        <f t="shared" si="47"/>
        <v>1</v>
      </c>
      <c r="D1013" s="264" t="str">
        <f t="shared" si="48"/>
        <v>1</v>
      </c>
      <c r="E1013" s="260" t="s">
        <v>526</v>
      </c>
      <c r="F1013" s="260">
        <v>269230</v>
      </c>
      <c r="G1013" s="260" t="s">
        <v>527</v>
      </c>
      <c r="H1013" s="260">
        <v>15481100</v>
      </c>
      <c r="J1013" s="261">
        <v>1877243</v>
      </c>
      <c r="K1013" s="261">
        <v>1877243</v>
      </c>
      <c r="L1013" s="261">
        <v>477599.91</v>
      </c>
      <c r="M1013" s="261">
        <v>477599.91</v>
      </c>
      <c r="O1013" s="260" t="s">
        <v>579</v>
      </c>
      <c r="P1013" s="260">
        <v>269230</v>
      </c>
    </row>
    <row r="1014" spans="1:16">
      <c r="A1014" s="260" t="e">
        <f>SUMIFS('APP-1'!#REF!,'APP-1'!#REF!,ANALITICO!$F1014)</f>
        <v>#REF!</v>
      </c>
      <c r="B1014" s="282" t="str">
        <f t="shared" si="46"/>
        <v>1000</v>
      </c>
      <c r="C1014" s="264" t="str">
        <f t="shared" si="47"/>
        <v>1</v>
      </c>
      <c r="D1014" s="264" t="str">
        <f t="shared" si="48"/>
        <v>1</v>
      </c>
      <c r="E1014" s="260" t="s">
        <v>526</v>
      </c>
      <c r="F1014" s="260">
        <v>269230</v>
      </c>
      <c r="G1014" s="260" t="s">
        <v>527</v>
      </c>
      <c r="H1014" s="260">
        <v>15511100</v>
      </c>
      <c r="J1014" s="261">
        <v>62667</v>
      </c>
      <c r="K1014" s="261">
        <v>62667</v>
      </c>
      <c r="L1014" s="261">
        <v>0</v>
      </c>
      <c r="M1014" s="261">
        <v>0</v>
      </c>
      <c r="O1014" s="260" t="s">
        <v>579</v>
      </c>
      <c r="P1014" s="260">
        <v>269230</v>
      </c>
    </row>
    <row r="1015" spans="1:16">
      <c r="A1015" s="260" t="e">
        <f>SUMIFS('APP-1'!#REF!,'APP-1'!#REF!,ANALITICO!$F1015)</f>
        <v>#REF!</v>
      </c>
      <c r="B1015" s="282" t="str">
        <f t="shared" si="46"/>
        <v>1000</v>
      </c>
      <c r="C1015" s="264" t="str">
        <f t="shared" si="47"/>
        <v>1</v>
      </c>
      <c r="D1015" s="264" t="str">
        <f t="shared" si="48"/>
        <v>1</v>
      </c>
      <c r="E1015" s="260" t="s">
        <v>526</v>
      </c>
      <c r="F1015" s="260">
        <v>269230</v>
      </c>
      <c r="G1015" s="260" t="s">
        <v>527</v>
      </c>
      <c r="H1015" s="260">
        <v>15911100</v>
      </c>
      <c r="J1015" s="261">
        <v>2260739</v>
      </c>
      <c r="K1015" s="261">
        <v>2260739</v>
      </c>
      <c r="L1015" s="261">
        <v>590370</v>
      </c>
      <c r="M1015" s="261">
        <v>590370</v>
      </c>
      <c r="O1015" s="260" t="s">
        <v>579</v>
      </c>
      <c r="P1015" s="260">
        <v>269230</v>
      </c>
    </row>
    <row r="1016" spans="1:16">
      <c r="A1016" s="260" t="e">
        <f>SUMIFS('APP-1'!#REF!,'APP-1'!#REF!,ANALITICO!$F1016)</f>
        <v>#REF!</v>
      </c>
      <c r="B1016" s="282" t="str">
        <f t="shared" si="46"/>
        <v>1000</v>
      </c>
      <c r="C1016" s="264" t="str">
        <f t="shared" si="47"/>
        <v>1</v>
      </c>
      <c r="D1016" s="264" t="str">
        <f t="shared" si="48"/>
        <v>1</v>
      </c>
      <c r="E1016" s="260" t="s">
        <v>526</v>
      </c>
      <c r="F1016" s="260">
        <v>269230</v>
      </c>
      <c r="G1016" s="260" t="s">
        <v>527</v>
      </c>
      <c r="H1016" s="260">
        <v>17141100</v>
      </c>
      <c r="J1016" s="261">
        <v>569308</v>
      </c>
      <c r="K1016" s="261">
        <v>569308</v>
      </c>
      <c r="L1016" s="261">
        <v>115943.85</v>
      </c>
      <c r="M1016" s="261">
        <v>115943.85</v>
      </c>
      <c r="O1016" s="260" t="s">
        <v>579</v>
      </c>
      <c r="P1016" s="260">
        <v>269230</v>
      </c>
    </row>
    <row r="1017" spans="1:16">
      <c r="A1017" s="260" t="e">
        <f>SUMIFS('APP-1'!#REF!,'APP-1'!#REF!,ANALITICO!$F1017)</f>
        <v>#REF!</v>
      </c>
      <c r="B1017" s="260" t="str">
        <f t="shared" si="46"/>
        <v>2000</v>
      </c>
      <c r="C1017" s="264" t="str">
        <f t="shared" si="47"/>
        <v>1</v>
      </c>
      <c r="D1017" s="264" t="str">
        <f t="shared" si="48"/>
        <v>1</v>
      </c>
      <c r="E1017" s="260" t="s">
        <v>526</v>
      </c>
      <c r="F1017" s="260">
        <v>269230</v>
      </c>
      <c r="G1017" s="260" t="s">
        <v>527</v>
      </c>
      <c r="H1017" s="260">
        <v>21711100</v>
      </c>
      <c r="J1017" s="261">
        <v>459586</v>
      </c>
      <c r="K1017" s="261">
        <v>459586</v>
      </c>
      <c r="L1017" s="261">
        <v>0</v>
      </c>
      <c r="M1017" s="261">
        <v>0</v>
      </c>
      <c r="O1017" s="260" t="s">
        <v>579</v>
      </c>
      <c r="P1017" s="260">
        <v>269230</v>
      </c>
    </row>
    <row r="1018" spans="1:16">
      <c r="A1018" s="260" t="e">
        <f>SUMIFS('APP-1'!#REF!,'APP-1'!#REF!,ANALITICO!$F1018)</f>
        <v>#REF!</v>
      </c>
      <c r="B1018" s="260" t="str">
        <f t="shared" si="46"/>
        <v>2000</v>
      </c>
      <c r="C1018" s="264" t="str">
        <f t="shared" si="47"/>
        <v>1</v>
      </c>
      <c r="D1018" s="264" t="str">
        <f t="shared" si="48"/>
        <v>1</v>
      </c>
      <c r="E1018" s="260" t="s">
        <v>526</v>
      </c>
      <c r="F1018" s="260">
        <v>269230</v>
      </c>
      <c r="G1018" s="260" t="s">
        <v>527</v>
      </c>
      <c r="H1018" s="260">
        <v>22111100</v>
      </c>
      <c r="J1018" s="261">
        <v>108600</v>
      </c>
      <c r="K1018" s="261">
        <v>108600</v>
      </c>
      <c r="L1018" s="261">
        <v>0</v>
      </c>
      <c r="M1018" s="261">
        <v>0</v>
      </c>
      <c r="O1018" s="260" t="s">
        <v>579</v>
      </c>
      <c r="P1018" s="260">
        <v>269230</v>
      </c>
    </row>
    <row r="1019" spans="1:16">
      <c r="A1019" s="260" t="e">
        <f>SUMIFS('APP-1'!#REF!,'APP-1'!#REF!,ANALITICO!$F1019)</f>
        <v>#REF!</v>
      </c>
      <c r="B1019" s="260" t="str">
        <f t="shared" si="46"/>
        <v>2000</v>
      </c>
      <c r="C1019" s="264" t="str">
        <f t="shared" si="47"/>
        <v>1</v>
      </c>
      <c r="D1019" s="264" t="str">
        <f t="shared" si="48"/>
        <v>1</v>
      </c>
      <c r="E1019" s="260" t="s">
        <v>526</v>
      </c>
      <c r="F1019" s="260">
        <v>269230</v>
      </c>
      <c r="G1019" s="260" t="s">
        <v>527</v>
      </c>
      <c r="H1019" s="260">
        <v>27111100</v>
      </c>
      <c r="J1019" s="261">
        <v>780000</v>
      </c>
      <c r="K1019" s="261">
        <v>780000</v>
      </c>
      <c r="L1019" s="261">
        <v>0</v>
      </c>
      <c r="M1019" s="261">
        <v>0</v>
      </c>
      <c r="O1019" s="260" t="s">
        <v>579</v>
      </c>
      <c r="P1019" s="260">
        <v>269230</v>
      </c>
    </row>
    <row r="1020" spans="1:16">
      <c r="A1020" s="260" t="e">
        <f>SUMIFS('APP-1'!#REF!,'APP-1'!#REF!,ANALITICO!$F1020)</f>
        <v>#REF!</v>
      </c>
      <c r="B1020" s="260" t="str">
        <f t="shared" si="46"/>
        <v>3000</v>
      </c>
      <c r="C1020" s="264" t="str">
        <f t="shared" si="47"/>
        <v>1</v>
      </c>
      <c r="D1020" s="264" t="str">
        <f t="shared" si="48"/>
        <v>1</v>
      </c>
      <c r="E1020" s="260" t="s">
        <v>526</v>
      </c>
      <c r="F1020" s="260">
        <v>269230</v>
      </c>
      <c r="G1020" s="260" t="s">
        <v>527</v>
      </c>
      <c r="H1020" s="260">
        <v>35211100</v>
      </c>
      <c r="J1020" s="261">
        <v>42000</v>
      </c>
      <c r="K1020" s="261">
        <v>42000</v>
      </c>
      <c r="L1020" s="261">
        <v>0</v>
      </c>
      <c r="M1020" s="261">
        <v>0</v>
      </c>
      <c r="O1020" s="260" t="s">
        <v>579</v>
      </c>
      <c r="P1020" s="260">
        <v>269230</v>
      </c>
    </row>
    <row r="1021" spans="1:16">
      <c r="A1021" s="260" t="e">
        <f>SUMIFS('APP-1'!#REF!,'APP-1'!#REF!,ANALITICO!$F1021)</f>
        <v>#REF!</v>
      </c>
      <c r="B1021" s="282" t="str">
        <f t="shared" si="46"/>
        <v>3000</v>
      </c>
      <c r="C1021" s="264" t="str">
        <f t="shared" si="47"/>
        <v>1</v>
      </c>
      <c r="D1021" s="264" t="str">
        <f t="shared" si="48"/>
        <v>2</v>
      </c>
      <c r="E1021" s="260" t="s">
        <v>526</v>
      </c>
      <c r="F1021" s="260">
        <v>269230</v>
      </c>
      <c r="G1021" s="260" t="s">
        <v>527</v>
      </c>
      <c r="H1021" s="260">
        <v>39811200</v>
      </c>
      <c r="J1021" s="261">
        <v>1954353</v>
      </c>
      <c r="K1021" s="261">
        <v>1954353</v>
      </c>
      <c r="L1021" s="261">
        <v>278430</v>
      </c>
      <c r="M1021" s="261">
        <v>278430</v>
      </c>
      <c r="O1021" s="260" t="s">
        <v>579</v>
      </c>
      <c r="P1021" s="260">
        <v>269230</v>
      </c>
    </row>
    <row r="1022" spans="1:16">
      <c r="A1022" s="260" t="e">
        <f>SUMIFS('APP-1'!#REF!,'APP-1'!#REF!,ANALITICO!$F1022)</f>
        <v>#REF!</v>
      </c>
      <c r="B1022" s="282" t="str">
        <f t="shared" si="46"/>
        <v>3000</v>
      </c>
      <c r="C1022" s="264" t="str">
        <f t="shared" si="47"/>
        <v>1</v>
      </c>
      <c r="D1022" s="264" t="str">
        <f t="shared" si="48"/>
        <v>2</v>
      </c>
      <c r="E1022" s="260" t="s">
        <v>526</v>
      </c>
      <c r="F1022" s="260">
        <v>269230</v>
      </c>
      <c r="G1022" s="260" t="s">
        <v>527</v>
      </c>
      <c r="H1022" s="260">
        <v>39811208</v>
      </c>
      <c r="J1022" s="261">
        <v>527966</v>
      </c>
      <c r="K1022" s="261">
        <v>527966</v>
      </c>
      <c r="L1022" s="261">
        <v>33686</v>
      </c>
      <c r="M1022" s="261">
        <v>33686</v>
      </c>
      <c r="O1022" s="260" t="s">
        <v>579</v>
      </c>
      <c r="P1022" s="260">
        <v>269230</v>
      </c>
    </row>
    <row r="1023" spans="1:16">
      <c r="A1023" s="260" t="e">
        <f>SUMIFS('APP-1'!#REF!,'APP-1'!#REF!,ANALITICO!$F1023)</f>
        <v>#REF!</v>
      </c>
      <c r="B1023" s="282" t="str">
        <f t="shared" si="46"/>
        <v>3000</v>
      </c>
      <c r="C1023" s="264" t="str">
        <f t="shared" si="47"/>
        <v>1</v>
      </c>
      <c r="D1023" s="264" t="str">
        <f t="shared" si="48"/>
        <v>1</v>
      </c>
      <c r="E1023" s="260" t="s">
        <v>526</v>
      </c>
      <c r="F1023" s="260">
        <v>269230</v>
      </c>
      <c r="G1023" s="260" t="s">
        <v>527</v>
      </c>
      <c r="H1023" s="260">
        <v>39821100</v>
      </c>
      <c r="J1023" s="261">
        <v>738440</v>
      </c>
      <c r="K1023" s="261">
        <v>738440</v>
      </c>
      <c r="L1023" s="261">
        <v>0</v>
      </c>
      <c r="M1023" s="261">
        <v>0</v>
      </c>
      <c r="O1023" s="260" t="s">
        <v>579</v>
      </c>
      <c r="P1023" s="260">
        <v>269230</v>
      </c>
    </row>
    <row r="1024" spans="1:16">
      <c r="A1024" s="260" t="e">
        <f>SUMIFS('APP-1'!#REF!,'APP-1'!#REF!,ANALITICO!$F1024)</f>
        <v>#REF!</v>
      </c>
      <c r="B1024" s="282" t="str">
        <f t="shared" si="46"/>
        <v>3000</v>
      </c>
      <c r="C1024" s="264" t="str">
        <f t="shared" si="47"/>
        <v>1</v>
      </c>
      <c r="D1024" s="264" t="str">
        <f t="shared" si="48"/>
        <v>1</v>
      </c>
      <c r="E1024" s="260" t="s">
        <v>526</v>
      </c>
      <c r="F1024" s="260">
        <v>269230</v>
      </c>
      <c r="G1024" s="260" t="s">
        <v>527</v>
      </c>
      <c r="H1024" s="260">
        <v>39821108</v>
      </c>
      <c r="J1024" s="261">
        <v>27038</v>
      </c>
      <c r="K1024" s="261">
        <v>27038</v>
      </c>
      <c r="L1024" s="261">
        <v>0</v>
      </c>
      <c r="M1024" s="261">
        <v>0</v>
      </c>
      <c r="O1024" s="260" t="s">
        <v>579</v>
      </c>
      <c r="P1024" s="260">
        <v>269230</v>
      </c>
    </row>
    <row r="1025" spans="1:16">
      <c r="A1025" s="260" t="e">
        <f>SUMIFS('APP-1'!#REF!,'APP-1'!#REF!,ANALITICO!$F1025)</f>
        <v>#REF!</v>
      </c>
      <c r="B1025" s="260" t="str">
        <f t="shared" si="46"/>
        <v>5000</v>
      </c>
      <c r="C1025" s="264" t="str">
        <f t="shared" si="47"/>
        <v>2</v>
      </c>
      <c r="D1025" s="264" t="str">
        <f t="shared" si="48"/>
        <v>1</v>
      </c>
      <c r="E1025" s="260" t="s">
        <v>526</v>
      </c>
      <c r="F1025" s="260">
        <v>269230</v>
      </c>
      <c r="G1025" s="260" t="s">
        <v>527</v>
      </c>
      <c r="H1025" s="260">
        <v>52112100</v>
      </c>
      <c r="I1025" s="260" t="s">
        <v>571</v>
      </c>
      <c r="J1025" s="261">
        <v>244900</v>
      </c>
      <c r="K1025" s="261">
        <v>244900</v>
      </c>
      <c r="L1025" s="261">
        <v>0</v>
      </c>
      <c r="M1025" s="261">
        <v>0</v>
      </c>
      <c r="O1025" s="260" t="s">
        <v>579</v>
      </c>
      <c r="P1025" s="260">
        <v>269230</v>
      </c>
    </row>
    <row r="1026" spans="1:16">
      <c r="A1026" s="260" t="e">
        <f>SUMIFS('APP-1'!#REF!,'APP-1'!#REF!,ANALITICO!$F1026)</f>
        <v>#REF!</v>
      </c>
      <c r="B1026" s="282" t="str">
        <f t="shared" si="46"/>
        <v>1000</v>
      </c>
      <c r="C1026" s="264" t="str">
        <f t="shared" si="47"/>
        <v>1</v>
      </c>
      <c r="D1026" s="264" t="str">
        <f t="shared" si="48"/>
        <v>1</v>
      </c>
      <c r="E1026" s="260" t="s">
        <v>526</v>
      </c>
      <c r="F1026" s="260">
        <v>311213</v>
      </c>
      <c r="G1026" s="260" t="s">
        <v>527</v>
      </c>
      <c r="H1026" s="260">
        <v>11311100</v>
      </c>
      <c r="J1026" s="261">
        <v>1497903</v>
      </c>
      <c r="K1026" s="261">
        <v>1497903</v>
      </c>
      <c r="L1026" s="261">
        <v>395241</v>
      </c>
      <c r="M1026" s="261">
        <v>395241</v>
      </c>
      <c r="O1026" s="260" t="s">
        <v>579</v>
      </c>
      <c r="P1026" s="260">
        <v>311213</v>
      </c>
    </row>
    <row r="1027" spans="1:16">
      <c r="A1027" s="260" t="e">
        <f>SUMIFS('APP-1'!#REF!,'APP-1'!#REF!,ANALITICO!$F1027)</f>
        <v>#REF!</v>
      </c>
      <c r="B1027" s="260" t="str">
        <f t="shared" si="46"/>
        <v>2000</v>
      </c>
      <c r="C1027" s="264" t="str">
        <f t="shared" si="47"/>
        <v>1</v>
      </c>
      <c r="D1027" s="264" t="str">
        <f t="shared" si="48"/>
        <v>1</v>
      </c>
      <c r="E1027" s="260" t="s">
        <v>526</v>
      </c>
      <c r="F1027" s="260">
        <v>311213</v>
      </c>
      <c r="G1027" s="260" t="s">
        <v>527</v>
      </c>
      <c r="H1027" s="260">
        <v>21211100</v>
      </c>
      <c r="J1027" s="261">
        <v>1160</v>
      </c>
      <c r="K1027" s="261">
        <v>1160</v>
      </c>
      <c r="L1027" s="261">
        <v>0</v>
      </c>
      <c r="M1027" s="261">
        <v>0</v>
      </c>
      <c r="O1027" s="260" t="s">
        <v>579</v>
      </c>
      <c r="P1027" s="260">
        <v>311213</v>
      </c>
    </row>
    <row r="1028" spans="1:16">
      <c r="A1028" s="260" t="e">
        <f>SUMIFS('APP-1'!#REF!,'APP-1'!#REF!,ANALITICO!$F1028)</f>
        <v>#REF!</v>
      </c>
      <c r="B1028" s="260" t="str">
        <f t="shared" ref="B1028:B1048" si="49">MID(H1028,1,1)&amp;"000"</f>
        <v>2000</v>
      </c>
      <c r="C1028" s="264" t="str">
        <f t="shared" ref="C1028:C1048" si="50">MID(H1028,5,1)</f>
        <v>1</v>
      </c>
      <c r="D1028" s="264" t="str">
        <f t="shared" ref="D1028:D1048" si="51">MID(H1028,6,1)</f>
        <v>1</v>
      </c>
      <c r="E1028" s="260" t="s">
        <v>526</v>
      </c>
      <c r="F1028" s="260">
        <v>311213</v>
      </c>
      <c r="G1028" s="260" t="s">
        <v>527</v>
      </c>
      <c r="H1028" s="260">
        <v>27111100</v>
      </c>
      <c r="J1028" s="261">
        <v>14975</v>
      </c>
      <c r="K1028" s="261">
        <v>14975</v>
      </c>
      <c r="L1028" s="261">
        <v>0</v>
      </c>
      <c r="M1028" s="261">
        <v>0</v>
      </c>
      <c r="O1028" s="260" t="s">
        <v>579</v>
      </c>
      <c r="P1028" s="260">
        <v>311213</v>
      </c>
    </row>
    <row r="1029" spans="1:16">
      <c r="A1029" s="260" t="e">
        <f>SUMIFS('APP-1'!#REF!,'APP-1'!#REF!,ANALITICO!$F1029)</f>
        <v>#REF!</v>
      </c>
      <c r="B1029" s="260" t="str">
        <f t="shared" si="49"/>
        <v>3000</v>
      </c>
      <c r="C1029" s="264" t="str">
        <f t="shared" si="50"/>
        <v>1</v>
      </c>
      <c r="D1029" s="264" t="str">
        <f t="shared" si="51"/>
        <v>1</v>
      </c>
      <c r="E1029" s="260" t="s">
        <v>526</v>
      </c>
      <c r="F1029" s="260">
        <v>311215</v>
      </c>
      <c r="G1029" s="260" t="s">
        <v>539</v>
      </c>
      <c r="H1029" s="260">
        <v>38211170</v>
      </c>
      <c r="J1029" s="261">
        <v>2000000</v>
      </c>
      <c r="K1029" s="261">
        <v>2000000</v>
      </c>
      <c r="L1029" s="261">
        <v>0</v>
      </c>
      <c r="M1029" s="261">
        <v>0</v>
      </c>
      <c r="O1029" s="260" t="s">
        <v>579</v>
      </c>
      <c r="P1029" s="260">
        <v>311215</v>
      </c>
    </row>
    <row r="1030" spans="1:16">
      <c r="A1030" s="260" t="e">
        <f>SUMIFS('APP-1'!#REF!,'APP-1'!#REF!,ANALITICO!$F1030)</f>
        <v>#REF!</v>
      </c>
      <c r="B1030" s="282" t="str">
        <f t="shared" si="49"/>
        <v>1000</v>
      </c>
      <c r="C1030" s="264" t="str">
        <f t="shared" si="50"/>
        <v>1</v>
      </c>
      <c r="D1030" s="264" t="str">
        <f t="shared" si="51"/>
        <v>1</v>
      </c>
      <c r="E1030" s="260" t="s">
        <v>526</v>
      </c>
      <c r="F1030" s="260">
        <v>311215</v>
      </c>
      <c r="G1030" s="260" t="s">
        <v>568</v>
      </c>
      <c r="H1030" s="260">
        <v>12111100</v>
      </c>
      <c r="J1030" s="261">
        <v>13805827</v>
      </c>
      <c r="K1030" s="261">
        <v>13805827</v>
      </c>
      <c r="L1030" s="261">
        <v>0</v>
      </c>
      <c r="M1030" s="261">
        <v>0</v>
      </c>
      <c r="O1030" s="260" t="s">
        <v>579</v>
      </c>
      <c r="P1030" s="260">
        <v>311215</v>
      </c>
    </row>
    <row r="1031" spans="1:16">
      <c r="A1031" s="260" t="e">
        <f>SUMIFS('APP-1'!#REF!,'APP-1'!#REF!,ANALITICO!$F1031)</f>
        <v>#REF!</v>
      </c>
      <c r="B1031" s="282" t="str">
        <f t="shared" si="49"/>
        <v>1000</v>
      </c>
      <c r="C1031" s="264" t="str">
        <f t="shared" si="50"/>
        <v>1</v>
      </c>
      <c r="D1031" s="264" t="str">
        <f t="shared" si="51"/>
        <v>2</v>
      </c>
      <c r="E1031" s="260" t="s">
        <v>526</v>
      </c>
      <c r="F1031" s="260">
        <v>311215</v>
      </c>
      <c r="G1031" s="260" t="s">
        <v>527</v>
      </c>
      <c r="H1031" s="260">
        <v>15111200</v>
      </c>
      <c r="J1031" s="261">
        <v>1191741</v>
      </c>
      <c r="K1031" s="261">
        <v>1191741</v>
      </c>
      <c r="L1031" s="261">
        <v>231350.31</v>
      </c>
      <c r="M1031" s="261">
        <v>231350.31</v>
      </c>
      <c r="O1031" s="260" t="s">
        <v>579</v>
      </c>
      <c r="P1031" s="260">
        <v>311215</v>
      </c>
    </row>
    <row r="1032" spans="1:16">
      <c r="A1032" s="260" t="e">
        <f>SUMIFS('APP-1'!#REF!,'APP-1'!#REF!,ANALITICO!$F1032)</f>
        <v>#REF!</v>
      </c>
      <c r="B1032" s="282" t="str">
        <f t="shared" si="49"/>
        <v>1000</v>
      </c>
      <c r="C1032" s="264" t="str">
        <f t="shared" si="50"/>
        <v>1</v>
      </c>
      <c r="D1032" s="264" t="str">
        <f t="shared" si="51"/>
        <v>1</v>
      </c>
      <c r="E1032" s="260" t="s">
        <v>526</v>
      </c>
      <c r="F1032" s="260">
        <v>311215</v>
      </c>
      <c r="G1032" s="260" t="s">
        <v>527</v>
      </c>
      <c r="H1032" s="260">
        <v>17141100</v>
      </c>
      <c r="J1032" s="261">
        <v>1203394</v>
      </c>
      <c r="K1032" s="261">
        <v>1203394</v>
      </c>
      <c r="L1032" s="261">
        <v>78230.149999999994</v>
      </c>
      <c r="M1032" s="261">
        <v>78230.149999999994</v>
      </c>
      <c r="O1032" s="260" t="s">
        <v>579</v>
      </c>
      <c r="P1032" s="260">
        <v>311215</v>
      </c>
    </row>
    <row r="1033" spans="1:16">
      <c r="A1033" s="260" t="e">
        <f>SUMIFS('APP-1'!#REF!,'APP-1'!#REF!,ANALITICO!$F1033)</f>
        <v>#REF!</v>
      </c>
      <c r="B1033" s="260" t="str">
        <f t="shared" si="49"/>
        <v>2000</v>
      </c>
      <c r="C1033" s="264" t="str">
        <f t="shared" si="50"/>
        <v>1</v>
      </c>
      <c r="D1033" s="264" t="str">
        <f t="shared" si="51"/>
        <v>1</v>
      </c>
      <c r="E1033" s="260" t="s">
        <v>526</v>
      </c>
      <c r="F1033" s="260">
        <v>311215</v>
      </c>
      <c r="G1033" s="260" t="s">
        <v>527</v>
      </c>
      <c r="H1033" s="260">
        <v>29111100</v>
      </c>
      <c r="J1033" s="261">
        <v>9967</v>
      </c>
      <c r="K1033" s="261">
        <v>9967</v>
      </c>
      <c r="L1033" s="261">
        <v>0</v>
      </c>
      <c r="M1033" s="261">
        <v>0</v>
      </c>
      <c r="O1033" s="260" t="s">
        <v>579</v>
      </c>
      <c r="P1033" s="260">
        <v>311215</v>
      </c>
    </row>
    <row r="1034" spans="1:16">
      <c r="A1034" s="260" t="e">
        <f>SUMIFS('APP-1'!#REF!,'APP-1'!#REF!,ANALITICO!$F1034)</f>
        <v>#REF!</v>
      </c>
      <c r="B1034" s="260" t="str">
        <f t="shared" si="49"/>
        <v>3000</v>
      </c>
      <c r="C1034" s="264" t="str">
        <f t="shared" si="50"/>
        <v>1</v>
      </c>
      <c r="D1034" s="264" t="str">
        <f t="shared" si="51"/>
        <v>1</v>
      </c>
      <c r="E1034" s="260" t="s">
        <v>526</v>
      </c>
      <c r="F1034" s="260">
        <v>311215</v>
      </c>
      <c r="G1034" s="260" t="s">
        <v>527</v>
      </c>
      <c r="H1034" s="260">
        <v>38211100</v>
      </c>
      <c r="J1034" s="261">
        <v>216249</v>
      </c>
      <c r="K1034" s="261">
        <v>216249</v>
      </c>
      <c r="L1034" s="261">
        <v>0</v>
      </c>
      <c r="M1034" s="261">
        <v>0</v>
      </c>
      <c r="O1034" s="260" t="s">
        <v>579</v>
      </c>
      <c r="P1034" s="260">
        <v>311215</v>
      </c>
    </row>
    <row r="1035" spans="1:16">
      <c r="A1035" s="260" t="e">
        <f>SUMIFS('APP-1'!#REF!,'APP-1'!#REF!,ANALITICO!$F1035)</f>
        <v>#REF!</v>
      </c>
      <c r="B1035" s="282" t="str">
        <f t="shared" si="49"/>
        <v>3000</v>
      </c>
      <c r="C1035" s="264" t="str">
        <f t="shared" si="50"/>
        <v>1</v>
      </c>
      <c r="D1035" s="264" t="str">
        <f t="shared" si="51"/>
        <v>2</v>
      </c>
      <c r="E1035" s="260" t="s">
        <v>526</v>
      </c>
      <c r="F1035" s="260">
        <v>311215</v>
      </c>
      <c r="G1035" s="260" t="s">
        <v>527</v>
      </c>
      <c r="H1035" s="260">
        <v>39811200</v>
      </c>
      <c r="J1035" s="261">
        <v>160761</v>
      </c>
      <c r="K1035" s="261">
        <v>160761</v>
      </c>
      <c r="L1035" s="261">
        <v>22903</v>
      </c>
      <c r="M1035" s="261">
        <v>22903</v>
      </c>
      <c r="O1035" s="260" t="s">
        <v>579</v>
      </c>
      <c r="P1035" s="260">
        <v>311215</v>
      </c>
    </row>
    <row r="1036" spans="1:16">
      <c r="A1036" s="260" t="e">
        <f>SUMIFS('APP-1'!#REF!,'APP-1'!#REF!,ANALITICO!$F1036)</f>
        <v>#REF!</v>
      </c>
      <c r="B1036" s="282" t="str">
        <f t="shared" si="49"/>
        <v>3000</v>
      </c>
      <c r="C1036" s="264" t="str">
        <f t="shared" si="50"/>
        <v>1</v>
      </c>
      <c r="D1036" s="264" t="str">
        <f t="shared" si="51"/>
        <v>2</v>
      </c>
      <c r="E1036" s="260" t="s">
        <v>526</v>
      </c>
      <c r="F1036" s="260">
        <v>311215</v>
      </c>
      <c r="G1036" s="260" t="s">
        <v>527</v>
      </c>
      <c r="H1036" s="260">
        <v>39811208</v>
      </c>
      <c r="J1036" s="261">
        <v>87580</v>
      </c>
      <c r="K1036" s="261">
        <v>87580</v>
      </c>
      <c r="L1036" s="261">
        <v>5589</v>
      </c>
      <c r="M1036" s="261">
        <v>5589</v>
      </c>
      <c r="O1036" s="260" t="s">
        <v>579</v>
      </c>
      <c r="P1036" s="260">
        <v>311215</v>
      </c>
    </row>
    <row r="1037" spans="1:16">
      <c r="A1037" s="260" t="e">
        <f>SUMIFS('APP-1'!#REF!,'APP-1'!#REF!,ANALITICO!$F1037)</f>
        <v>#REF!</v>
      </c>
      <c r="B1037" s="282" t="str">
        <f t="shared" si="49"/>
        <v>3000</v>
      </c>
      <c r="C1037" s="264" t="str">
        <f t="shared" si="50"/>
        <v>1</v>
      </c>
      <c r="D1037" s="264" t="str">
        <f t="shared" si="51"/>
        <v>1</v>
      </c>
      <c r="E1037" s="260" t="s">
        <v>526</v>
      </c>
      <c r="F1037" s="260">
        <v>311215</v>
      </c>
      <c r="G1037" s="260" t="s">
        <v>527</v>
      </c>
      <c r="H1037" s="260">
        <v>39821100</v>
      </c>
      <c r="J1037" s="261">
        <v>350608</v>
      </c>
      <c r="K1037" s="261">
        <v>350608</v>
      </c>
      <c r="L1037" s="261">
        <v>0</v>
      </c>
      <c r="M1037" s="261">
        <v>0</v>
      </c>
      <c r="O1037" s="260" t="s">
        <v>579</v>
      </c>
      <c r="P1037" s="260">
        <v>311215</v>
      </c>
    </row>
    <row r="1038" spans="1:16">
      <c r="A1038" s="260" t="e">
        <f>SUMIFS('APP-1'!#REF!,'APP-1'!#REF!,ANALITICO!$F1038)</f>
        <v>#REF!</v>
      </c>
      <c r="B1038" s="282" t="str">
        <f t="shared" si="49"/>
        <v>3000</v>
      </c>
      <c r="C1038" s="264" t="str">
        <f t="shared" si="50"/>
        <v>1</v>
      </c>
      <c r="D1038" s="264" t="str">
        <f t="shared" si="51"/>
        <v>1</v>
      </c>
      <c r="E1038" s="260" t="s">
        <v>526</v>
      </c>
      <c r="F1038" s="260">
        <v>311215</v>
      </c>
      <c r="G1038" s="260" t="s">
        <v>527</v>
      </c>
      <c r="H1038" s="260">
        <v>39821108</v>
      </c>
      <c r="J1038" s="261">
        <v>26016</v>
      </c>
      <c r="K1038" s="261">
        <v>26016</v>
      </c>
      <c r="L1038" s="261">
        <v>0</v>
      </c>
      <c r="M1038" s="261">
        <v>0</v>
      </c>
      <c r="O1038" s="260" t="s">
        <v>579</v>
      </c>
      <c r="P1038" s="260">
        <v>311215</v>
      </c>
    </row>
    <row r="1039" spans="1:16">
      <c r="A1039" s="260" t="e">
        <f>SUMIFS('APP-1'!#REF!,'APP-1'!#REF!,ANALITICO!$F1039)</f>
        <v>#REF!</v>
      </c>
      <c r="B1039" s="260" t="str">
        <f t="shared" si="49"/>
        <v>5000</v>
      </c>
      <c r="C1039" s="264" t="str">
        <f t="shared" si="50"/>
        <v>2</v>
      </c>
      <c r="D1039" s="264" t="str">
        <f t="shared" si="51"/>
        <v>1</v>
      </c>
      <c r="E1039" s="260" t="s">
        <v>526</v>
      </c>
      <c r="F1039" s="260">
        <v>311215</v>
      </c>
      <c r="G1039" s="260" t="s">
        <v>527</v>
      </c>
      <c r="H1039" s="260">
        <v>51112100</v>
      </c>
      <c r="I1039" s="260" t="s">
        <v>572</v>
      </c>
      <c r="J1039" s="261">
        <v>57121</v>
      </c>
      <c r="K1039" s="261">
        <v>57121</v>
      </c>
      <c r="L1039" s="261">
        <v>0</v>
      </c>
      <c r="M1039" s="261">
        <v>0</v>
      </c>
      <c r="O1039" s="260" t="s">
        <v>579</v>
      </c>
      <c r="P1039" s="260">
        <v>311215</v>
      </c>
    </row>
    <row r="1040" spans="1:16">
      <c r="A1040" s="260" t="e">
        <f>SUMIFS('APP-1'!#REF!,'APP-1'!#REF!,ANALITICO!$F1040)</f>
        <v>#REF!</v>
      </c>
      <c r="B1040" s="282" t="str">
        <f t="shared" si="49"/>
        <v>1000</v>
      </c>
      <c r="C1040" s="264" t="str">
        <f t="shared" si="50"/>
        <v>1</v>
      </c>
      <c r="D1040" s="264" t="str">
        <f t="shared" si="51"/>
        <v>1</v>
      </c>
      <c r="E1040" s="260" t="s">
        <v>526</v>
      </c>
      <c r="F1040" s="260">
        <v>312232</v>
      </c>
      <c r="G1040" s="260" t="s">
        <v>527</v>
      </c>
      <c r="H1040" s="260">
        <v>11311100</v>
      </c>
      <c r="J1040" s="261">
        <v>3818372</v>
      </c>
      <c r="K1040" s="261">
        <v>3818372</v>
      </c>
      <c r="L1040" s="261">
        <v>1007529</v>
      </c>
      <c r="M1040" s="261">
        <v>1007529</v>
      </c>
      <c r="O1040" s="260" t="s">
        <v>579</v>
      </c>
      <c r="P1040" s="260">
        <v>312232</v>
      </c>
    </row>
    <row r="1041" spans="1:16">
      <c r="A1041" s="260" t="e">
        <f>SUMIFS('APP-1'!#REF!,'APP-1'!#REF!,ANALITICO!$F1041)</f>
        <v>#REF!</v>
      </c>
      <c r="B1041" s="260" t="str">
        <f t="shared" si="49"/>
        <v>4000</v>
      </c>
      <c r="C1041" s="264" t="str">
        <f t="shared" si="50"/>
        <v>1</v>
      </c>
      <c r="D1041" s="264" t="str">
        <f t="shared" si="51"/>
        <v>1</v>
      </c>
      <c r="E1041" s="260" t="s">
        <v>526</v>
      </c>
      <c r="F1041" s="260">
        <v>312232</v>
      </c>
      <c r="G1041" s="260" t="s">
        <v>527</v>
      </c>
      <c r="H1041" s="260">
        <v>44211100</v>
      </c>
      <c r="J1041" s="261">
        <v>1556847</v>
      </c>
      <c r="K1041" s="261">
        <v>1556847</v>
      </c>
      <c r="L1041" s="261">
        <v>0</v>
      </c>
      <c r="M1041" s="261">
        <v>0</v>
      </c>
      <c r="O1041" s="260" t="s">
        <v>579</v>
      </c>
      <c r="P1041" s="260">
        <v>312232</v>
      </c>
    </row>
    <row r="1042" spans="1:16">
      <c r="A1042" s="260" t="e">
        <f>SUMIFS('APP-1'!#REF!,'APP-1'!#REF!,ANALITICO!$F1042)</f>
        <v>#REF!</v>
      </c>
      <c r="B1042" s="282" t="str">
        <f t="shared" si="49"/>
        <v>1000</v>
      </c>
      <c r="C1042" s="264" t="str">
        <f t="shared" si="50"/>
        <v>1</v>
      </c>
      <c r="D1042" s="264" t="str">
        <f t="shared" si="51"/>
        <v>1</v>
      </c>
      <c r="E1042" s="260" t="s">
        <v>526</v>
      </c>
      <c r="F1042" s="260">
        <v>393206</v>
      </c>
      <c r="G1042" s="260" t="s">
        <v>527</v>
      </c>
      <c r="H1042" s="260">
        <v>11311100</v>
      </c>
      <c r="J1042" s="261">
        <v>1025219</v>
      </c>
      <c r="K1042" s="261">
        <v>1025219</v>
      </c>
      <c r="L1042" s="261">
        <v>270519</v>
      </c>
      <c r="M1042" s="261">
        <v>270519</v>
      </c>
      <c r="O1042" s="260" t="s">
        <v>579</v>
      </c>
      <c r="P1042" s="260">
        <v>393206</v>
      </c>
    </row>
    <row r="1043" spans="1:16">
      <c r="A1043" s="260" t="e">
        <f>SUMIFS('APP-1'!#REF!,'APP-1'!#REF!,ANALITICO!$F1043)</f>
        <v>#REF!</v>
      </c>
      <c r="B1043" s="260" t="str">
        <f t="shared" si="49"/>
        <v>2000</v>
      </c>
      <c r="C1043" s="264" t="str">
        <f t="shared" si="50"/>
        <v>1</v>
      </c>
      <c r="D1043" s="264" t="str">
        <f t="shared" si="51"/>
        <v>1</v>
      </c>
      <c r="E1043" s="260" t="s">
        <v>526</v>
      </c>
      <c r="F1043" s="260">
        <v>393206</v>
      </c>
      <c r="G1043" s="260" t="s">
        <v>527</v>
      </c>
      <c r="H1043" s="260">
        <v>23311100</v>
      </c>
      <c r="J1043" s="261">
        <v>7360</v>
      </c>
      <c r="K1043" s="261">
        <v>7360</v>
      </c>
      <c r="L1043" s="261">
        <v>0</v>
      </c>
      <c r="M1043" s="261">
        <v>0</v>
      </c>
      <c r="O1043" s="260" t="s">
        <v>579</v>
      </c>
      <c r="P1043" s="260">
        <v>393206</v>
      </c>
    </row>
    <row r="1044" spans="1:16">
      <c r="A1044" s="260" t="e">
        <f>SUMIFS('APP-1'!#REF!,'APP-1'!#REF!,ANALITICO!$F1044)</f>
        <v>#REF!</v>
      </c>
      <c r="B1044" s="260" t="str">
        <f t="shared" si="49"/>
        <v>5000</v>
      </c>
      <c r="C1044" s="264" t="str">
        <f t="shared" si="50"/>
        <v>2</v>
      </c>
      <c r="D1044" s="264" t="str">
        <f t="shared" si="51"/>
        <v>1</v>
      </c>
      <c r="E1044" s="260" t="s">
        <v>526</v>
      </c>
      <c r="F1044" s="260">
        <v>393206</v>
      </c>
      <c r="G1044" s="260" t="s">
        <v>527</v>
      </c>
      <c r="H1044" s="260">
        <v>51112100</v>
      </c>
      <c r="I1044" s="260" t="s">
        <v>573</v>
      </c>
      <c r="J1044" s="261">
        <v>205120</v>
      </c>
      <c r="K1044" s="261">
        <v>205120</v>
      </c>
      <c r="L1044" s="261">
        <v>0</v>
      </c>
      <c r="M1044" s="261">
        <v>0</v>
      </c>
      <c r="O1044" s="260" t="s">
        <v>579</v>
      </c>
      <c r="P1044" s="260">
        <v>393206</v>
      </c>
    </row>
    <row r="1045" spans="1:16">
      <c r="A1045" s="260" t="e">
        <f>SUMIFS('APP-1'!#REF!,'APP-1'!#REF!,ANALITICO!$F1045)</f>
        <v>#REF!</v>
      </c>
      <c r="B1045" s="260" t="str">
        <f t="shared" si="49"/>
        <v>5000</v>
      </c>
      <c r="C1045" s="264" t="str">
        <f t="shared" si="50"/>
        <v>2</v>
      </c>
      <c r="D1045" s="264" t="str">
        <f t="shared" si="51"/>
        <v>1</v>
      </c>
      <c r="E1045" s="260" t="s">
        <v>526</v>
      </c>
      <c r="F1045" s="260">
        <v>393206</v>
      </c>
      <c r="G1045" s="260" t="s">
        <v>527</v>
      </c>
      <c r="H1045" s="260">
        <v>51512100</v>
      </c>
      <c r="I1045" s="260" t="s">
        <v>574</v>
      </c>
      <c r="J1045" s="261">
        <v>102500</v>
      </c>
      <c r="K1045" s="261">
        <v>0</v>
      </c>
      <c r="L1045" s="261">
        <v>0</v>
      </c>
      <c r="M1045" s="261">
        <v>0</v>
      </c>
      <c r="O1045" s="260" t="s">
        <v>579</v>
      </c>
      <c r="P1045" s="260">
        <v>393206</v>
      </c>
    </row>
    <row r="1046" spans="1:16">
      <c r="A1046" s="260" t="e">
        <f>SUMIFS('APP-1'!#REF!,'APP-1'!#REF!,ANALITICO!$F1046)</f>
        <v>#REF!</v>
      </c>
      <c r="B1046" s="260" t="str">
        <f t="shared" si="49"/>
        <v>5000</v>
      </c>
      <c r="C1046" s="264" t="str">
        <f t="shared" si="50"/>
        <v>2</v>
      </c>
      <c r="D1046" s="264" t="str">
        <f t="shared" si="51"/>
        <v>1</v>
      </c>
      <c r="E1046" s="260" t="s">
        <v>526</v>
      </c>
      <c r="F1046" s="260">
        <v>393206</v>
      </c>
      <c r="G1046" s="260" t="s">
        <v>527</v>
      </c>
      <c r="H1046" s="260">
        <v>52112100</v>
      </c>
      <c r="I1046" s="260" t="s">
        <v>575</v>
      </c>
      <c r="J1046" s="261">
        <v>12020</v>
      </c>
      <c r="K1046" s="261">
        <v>12020</v>
      </c>
      <c r="L1046" s="261">
        <v>0</v>
      </c>
      <c r="M1046" s="261">
        <v>0</v>
      </c>
      <c r="O1046" s="260" t="s">
        <v>579</v>
      </c>
      <c r="P1046" s="260">
        <v>393206</v>
      </c>
    </row>
    <row r="1047" spans="1:16">
      <c r="A1047" s="260" t="e">
        <f>SUMIFS('APP-1'!#REF!,'APP-1'!#REF!,ANALITICO!$F1047)</f>
        <v>#REF!</v>
      </c>
      <c r="B1047" s="260" t="str">
        <f t="shared" si="49"/>
        <v>5000</v>
      </c>
      <c r="C1047" s="264" t="str">
        <f t="shared" si="50"/>
        <v>2</v>
      </c>
      <c r="D1047" s="264" t="str">
        <f t="shared" si="51"/>
        <v>1</v>
      </c>
      <c r="E1047" s="260" t="s">
        <v>526</v>
      </c>
      <c r="F1047" s="260">
        <v>393206</v>
      </c>
      <c r="G1047" s="260" t="s">
        <v>527</v>
      </c>
      <c r="H1047" s="260">
        <v>56412100</v>
      </c>
      <c r="I1047" s="260" t="s">
        <v>576</v>
      </c>
      <c r="J1047" s="261">
        <v>20000</v>
      </c>
      <c r="K1047" s="261">
        <v>20000</v>
      </c>
      <c r="L1047" s="261">
        <v>0</v>
      </c>
      <c r="M1047" s="261">
        <v>0</v>
      </c>
      <c r="O1047" s="260" t="s">
        <v>579</v>
      </c>
      <c r="P1047" s="260">
        <v>393206</v>
      </c>
    </row>
    <row r="1048" spans="1:16">
      <c r="A1048" s="260" t="e">
        <f>SUMIFS('APP-1'!#REF!,'APP-1'!#REF!,ANALITICO!$F1048)</f>
        <v>#REF!</v>
      </c>
      <c r="B1048" s="260" t="str">
        <f t="shared" si="49"/>
        <v>5000</v>
      </c>
      <c r="C1048" s="264" t="str">
        <f t="shared" si="50"/>
        <v>2</v>
      </c>
      <c r="D1048" s="264" t="str">
        <f t="shared" si="51"/>
        <v>1</v>
      </c>
      <c r="E1048" s="260" t="s">
        <v>526</v>
      </c>
      <c r="F1048" s="260">
        <v>393206</v>
      </c>
      <c r="G1048" s="260" t="s">
        <v>527</v>
      </c>
      <c r="H1048" s="260">
        <v>56512100</v>
      </c>
      <c r="I1048" s="260" t="s">
        <v>577</v>
      </c>
      <c r="J1048" s="261">
        <v>3000</v>
      </c>
      <c r="K1048" s="261">
        <v>3000</v>
      </c>
      <c r="L1048" s="261">
        <v>0</v>
      </c>
      <c r="M1048" s="261">
        <v>0</v>
      </c>
      <c r="O1048" s="260" t="s">
        <v>579</v>
      </c>
      <c r="P1048" s="260">
        <v>393206</v>
      </c>
    </row>
  </sheetData>
  <autoFilter ref="A2:M104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zoomScaleNormal="100" workbookViewId="0">
      <selection activeCell="F28" sqref="F28"/>
    </sheetView>
  </sheetViews>
  <sheetFormatPr baseColWidth="10" defaultColWidth="11.42578125" defaultRowHeight="13.5"/>
  <cols>
    <col min="1" max="1" width="19.140625" style="1" customWidth="1"/>
    <col min="2" max="5" width="25.7109375" style="1" customWidth="1"/>
    <col min="6" max="6" width="19.28515625" style="1" customWidth="1"/>
    <col min="7" max="7" width="15.140625" style="1" customWidth="1"/>
    <col min="8" max="16384" width="11.42578125" style="1"/>
  </cols>
  <sheetData>
    <row r="1" spans="1:7" ht="35.1" customHeight="1">
      <c r="A1" s="436" t="s">
        <v>49</v>
      </c>
      <c r="B1" s="437"/>
      <c r="C1" s="437"/>
      <c r="D1" s="437"/>
      <c r="E1" s="437"/>
      <c r="F1" s="437"/>
      <c r="G1" s="438"/>
    </row>
    <row r="2" spans="1:7" ht="6.75" customHeight="1"/>
    <row r="3" spans="1:7" ht="17.25" customHeight="1">
      <c r="A3" s="439" t="s">
        <v>146</v>
      </c>
      <c r="B3" s="440"/>
      <c r="C3" s="440"/>
      <c r="D3" s="440"/>
      <c r="E3" s="440"/>
      <c r="F3" s="440"/>
      <c r="G3" s="441"/>
    </row>
    <row r="4" spans="1:7" ht="17.25" customHeight="1">
      <c r="A4" s="439" t="s">
        <v>150</v>
      </c>
      <c r="B4" s="440"/>
      <c r="C4" s="440"/>
      <c r="D4" s="440"/>
      <c r="E4" s="440"/>
      <c r="F4" s="440"/>
      <c r="G4" s="441"/>
    </row>
    <row r="5" spans="1:7" ht="25.5" customHeight="1">
      <c r="A5" s="434" t="s">
        <v>6</v>
      </c>
      <c r="B5" s="446" t="s">
        <v>68</v>
      </c>
      <c r="C5" s="447"/>
      <c r="D5" s="447"/>
      <c r="E5" s="448"/>
      <c r="F5" s="446" t="s">
        <v>59</v>
      </c>
      <c r="G5" s="448"/>
    </row>
    <row r="6" spans="1:7" ht="25.5" customHeight="1">
      <c r="A6" s="449"/>
      <c r="B6" s="102" t="s">
        <v>129</v>
      </c>
      <c r="C6" s="102" t="s">
        <v>33</v>
      </c>
      <c r="D6" s="102" t="s">
        <v>34</v>
      </c>
      <c r="E6" s="102" t="s">
        <v>73</v>
      </c>
      <c r="F6" s="103" t="s">
        <v>74</v>
      </c>
      <c r="G6" s="103" t="s">
        <v>75</v>
      </c>
    </row>
    <row r="7" spans="1:7" s="31" customFormat="1" ht="12.75" customHeight="1">
      <c r="A7" s="15"/>
      <c r="B7" s="15"/>
      <c r="C7" s="15"/>
      <c r="D7" s="15"/>
      <c r="E7" s="15"/>
      <c r="F7" s="15"/>
      <c r="G7" s="15"/>
    </row>
    <row r="8" spans="1:7" s="31" customFormat="1" ht="28.15" customHeight="1">
      <c r="A8" s="303" t="s">
        <v>69</v>
      </c>
      <c r="B8" s="307">
        <v>43587002.820000008</v>
      </c>
      <c r="C8" s="307">
        <v>43564897.820000008</v>
      </c>
      <c r="D8" s="307">
        <v>43564897.820000008</v>
      </c>
      <c r="E8" s="307">
        <v>43564897.820000008</v>
      </c>
      <c r="F8" s="307"/>
      <c r="G8" s="307"/>
    </row>
    <row r="9" spans="1:7" s="31" customFormat="1" ht="16.149999999999999" customHeight="1">
      <c r="A9" s="99">
        <v>1000</v>
      </c>
      <c r="B9" s="304">
        <v>22057948.280000009</v>
      </c>
      <c r="C9" s="304">
        <v>22057948.280000009</v>
      </c>
      <c r="D9" s="304">
        <v>22057948.280000009</v>
      </c>
      <c r="E9" s="304">
        <v>22057948.280000009</v>
      </c>
      <c r="F9" s="304">
        <v>0</v>
      </c>
      <c r="G9" s="304">
        <v>0</v>
      </c>
    </row>
    <row r="10" spans="1:7" s="31" customFormat="1" ht="16.899999999999999" customHeight="1">
      <c r="A10" s="100"/>
      <c r="B10" s="305"/>
      <c r="C10" s="305"/>
      <c r="D10" s="305"/>
      <c r="E10" s="305"/>
      <c r="F10" s="305"/>
      <c r="G10" s="305"/>
    </row>
    <row r="11" spans="1:7" s="31" customFormat="1" ht="16.149999999999999" customHeight="1">
      <c r="A11" s="99">
        <v>2000</v>
      </c>
      <c r="B11" s="304">
        <v>11348190</v>
      </c>
      <c r="C11" s="304">
        <v>11348190</v>
      </c>
      <c r="D11" s="304">
        <v>11348190</v>
      </c>
      <c r="E11" s="304">
        <v>11348190</v>
      </c>
      <c r="F11" s="304">
        <v>0</v>
      </c>
      <c r="G11" s="304">
        <v>0</v>
      </c>
    </row>
    <row r="12" spans="1:7" s="31" customFormat="1" ht="16.899999999999999" customHeight="1">
      <c r="A12" s="100"/>
      <c r="B12" s="305"/>
      <c r="C12" s="305"/>
      <c r="D12" s="305"/>
      <c r="E12" s="305"/>
      <c r="F12" s="305"/>
      <c r="G12" s="305"/>
    </row>
    <row r="13" spans="1:7" s="31" customFormat="1" ht="16.149999999999999" customHeight="1">
      <c r="A13" s="99">
        <v>3000</v>
      </c>
      <c r="B13" s="304">
        <v>10180864.539999999</v>
      </c>
      <c r="C13" s="304">
        <v>10158759.539999999</v>
      </c>
      <c r="D13" s="304">
        <v>10158759.539999999</v>
      </c>
      <c r="E13" s="304">
        <v>10158759.539999999</v>
      </c>
      <c r="F13" s="304">
        <v>-22105</v>
      </c>
      <c r="G13" s="304">
        <v>0</v>
      </c>
    </row>
    <row r="14" spans="1:7" s="31" customFormat="1" ht="16.899999999999999" customHeight="1">
      <c r="A14" s="99"/>
      <c r="B14" s="305"/>
      <c r="C14" s="305"/>
      <c r="D14" s="305"/>
      <c r="E14" s="305"/>
      <c r="F14" s="304"/>
      <c r="G14" s="304"/>
    </row>
    <row r="15" spans="1:7" s="31" customFormat="1" ht="24" customHeight="1">
      <c r="A15" s="5" t="s">
        <v>71</v>
      </c>
      <c r="B15" s="306">
        <v>53579337.840000004</v>
      </c>
      <c r="C15" s="306">
        <v>53579337.840000004</v>
      </c>
      <c r="D15" s="306">
        <v>53579337.840000004</v>
      </c>
      <c r="E15" s="306">
        <v>53579337.840000004</v>
      </c>
      <c r="F15" s="306"/>
      <c r="G15" s="306"/>
    </row>
    <row r="16" spans="1:7" s="31" customFormat="1" ht="16.149999999999999" customHeight="1">
      <c r="A16" s="99">
        <v>1000</v>
      </c>
      <c r="B16" s="304">
        <v>12760351.070000004</v>
      </c>
      <c r="C16" s="304">
        <v>12760351.070000004</v>
      </c>
      <c r="D16" s="304">
        <v>12760351.070000004</v>
      </c>
      <c r="E16" s="304">
        <v>12760351.070000004</v>
      </c>
      <c r="F16" s="304">
        <v>0</v>
      </c>
      <c r="G16" s="304">
        <v>0</v>
      </c>
    </row>
    <row r="17" spans="1:7" s="31" customFormat="1" ht="16.899999999999999" customHeight="1">
      <c r="A17" s="100"/>
      <c r="B17" s="305"/>
      <c r="C17" s="305"/>
      <c r="D17" s="305"/>
      <c r="E17" s="305"/>
      <c r="F17" s="305"/>
      <c r="G17" s="305"/>
    </row>
    <row r="18" spans="1:7" s="31" customFormat="1" ht="16.149999999999999" customHeight="1">
      <c r="A18" s="99">
        <v>2000</v>
      </c>
      <c r="B18" s="304">
        <v>2447228.17</v>
      </c>
      <c r="C18" s="304">
        <v>2447228.17</v>
      </c>
      <c r="D18" s="304">
        <v>2447228.17</v>
      </c>
      <c r="E18" s="304">
        <v>2447228.17</v>
      </c>
      <c r="F18" s="304">
        <v>0</v>
      </c>
      <c r="G18" s="304">
        <v>0</v>
      </c>
    </row>
    <row r="19" spans="1:7" s="31" customFormat="1" ht="16.899999999999999" customHeight="1">
      <c r="A19" s="100"/>
      <c r="B19" s="305"/>
      <c r="C19" s="305"/>
      <c r="D19" s="305"/>
      <c r="E19" s="305"/>
      <c r="F19" s="305"/>
      <c r="G19" s="305"/>
    </row>
    <row r="20" spans="1:7" s="31" customFormat="1" ht="16.149999999999999" customHeight="1">
      <c r="A20" s="99">
        <v>3000</v>
      </c>
      <c r="B20" s="304">
        <v>38371758.600000001</v>
      </c>
      <c r="C20" s="304">
        <v>38371758.600000001</v>
      </c>
      <c r="D20" s="304">
        <v>38371758.600000001</v>
      </c>
      <c r="E20" s="304">
        <v>38371758.600000001</v>
      </c>
      <c r="F20" s="304">
        <v>0</v>
      </c>
      <c r="G20" s="304">
        <v>0</v>
      </c>
    </row>
    <row r="21" spans="1:7" s="31" customFormat="1" ht="16.899999999999999" customHeight="1">
      <c r="A21" s="100"/>
      <c r="B21" s="305"/>
      <c r="C21" s="305"/>
      <c r="D21" s="305"/>
      <c r="E21" s="305"/>
      <c r="F21" s="305"/>
      <c r="G21" s="305"/>
    </row>
    <row r="22" spans="1:7" s="31" customFormat="1" ht="16.149999999999999" customHeight="1">
      <c r="A22" s="99">
        <v>5000</v>
      </c>
      <c r="B22" s="304">
        <v>0</v>
      </c>
      <c r="C22" s="304">
        <v>0</v>
      </c>
      <c r="D22" s="304">
        <v>0</v>
      </c>
      <c r="E22" s="304">
        <v>0</v>
      </c>
      <c r="F22" s="304">
        <v>0</v>
      </c>
      <c r="G22" s="304">
        <v>0</v>
      </c>
    </row>
    <row r="23" spans="1:7" s="31" customFormat="1" ht="16.899999999999999" customHeight="1">
      <c r="A23" s="100"/>
      <c r="B23" s="305"/>
      <c r="C23" s="305"/>
      <c r="D23" s="305"/>
      <c r="E23" s="305"/>
      <c r="F23" s="305"/>
      <c r="G23" s="305"/>
    </row>
    <row r="24" spans="1:7" s="31" customFormat="1" ht="30.75" customHeight="1">
      <c r="A24" s="308" t="s">
        <v>590</v>
      </c>
      <c r="B24" s="309">
        <v>97166340.660000011</v>
      </c>
      <c r="C24" s="309">
        <v>97144235.660000011</v>
      </c>
      <c r="D24" s="309">
        <v>97144235.660000011</v>
      </c>
      <c r="E24" s="309">
        <v>97144235.660000011</v>
      </c>
      <c r="F24" s="309"/>
      <c r="G24" s="309"/>
    </row>
    <row r="25" spans="1:7">
      <c r="A25" s="17"/>
    </row>
    <row r="26" spans="1:7">
      <c r="A26" s="6"/>
      <c r="C26" s="8"/>
      <c r="D26" s="8"/>
      <c r="E26" s="8"/>
      <c r="F26" s="7"/>
    </row>
    <row r="27" spans="1:7">
      <c r="A27" s="9"/>
      <c r="C27" s="11"/>
      <c r="D27" s="11"/>
      <c r="E27" s="11"/>
      <c r="F27" s="10"/>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workbookViewId="0">
      <selection activeCell="F28" sqref="F28"/>
    </sheetView>
  </sheetViews>
  <sheetFormatPr baseColWidth="10" defaultColWidth="11.42578125" defaultRowHeight="13.5"/>
  <cols>
    <col min="1" max="1" width="13.140625" style="1" customWidth="1"/>
    <col min="2" max="2" width="14.28515625" style="1" customWidth="1"/>
    <col min="3" max="3" width="13" style="1" customWidth="1"/>
    <col min="4" max="5" width="12.5703125" style="1" customWidth="1"/>
    <col min="6" max="6" width="11.85546875" style="1" customWidth="1"/>
    <col min="7" max="7" width="11" style="1" customWidth="1"/>
    <col min="8" max="8" width="6.5703125" style="1" customWidth="1"/>
    <col min="9" max="9" width="68.7109375" style="1" customWidth="1"/>
    <col min="10" max="16384" width="11.42578125" style="1"/>
  </cols>
  <sheetData>
    <row r="1" spans="1:10" ht="35.1" customHeight="1">
      <c r="A1" s="436" t="s">
        <v>54</v>
      </c>
      <c r="B1" s="437"/>
      <c r="C1" s="437"/>
      <c r="D1" s="437"/>
      <c r="E1" s="437"/>
      <c r="F1" s="437"/>
      <c r="G1" s="437"/>
      <c r="H1" s="437"/>
      <c r="I1" s="438"/>
    </row>
    <row r="2" spans="1:10" ht="6.75" customHeight="1"/>
    <row r="3" spans="1:10" ht="17.25" customHeight="1">
      <c r="A3" s="439" t="s">
        <v>147</v>
      </c>
      <c r="B3" s="440"/>
      <c r="C3" s="440"/>
      <c r="D3" s="440"/>
      <c r="E3" s="440"/>
      <c r="F3" s="440"/>
      <c r="G3" s="440"/>
      <c r="H3" s="440"/>
      <c r="I3" s="441"/>
    </row>
    <row r="4" spans="1:10" ht="17.25" customHeight="1">
      <c r="A4" s="439" t="s">
        <v>150</v>
      </c>
      <c r="B4" s="440"/>
      <c r="C4" s="440"/>
      <c r="D4" s="440"/>
      <c r="E4" s="440"/>
      <c r="F4" s="440"/>
      <c r="G4" s="440"/>
      <c r="H4" s="440"/>
      <c r="I4" s="441"/>
    </row>
    <row r="5" spans="1:10" ht="25.5" customHeight="1">
      <c r="A5" s="434" t="s">
        <v>23</v>
      </c>
      <c r="B5" s="446" t="s">
        <v>68</v>
      </c>
      <c r="C5" s="447"/>
      <c r="D5" s="447"/>
      <c r="E5" s="448"/>
      <c r="F5" s="446" t="s">
        <v>59</v>
      </c>
      <c r="G5" s="448"/>
      <c r="H5" s="442" t="s">
        <v>131</v>
      </c>
      <c r="I5" s="443"/>
      <c r="J5" s="2"/>
    </row>
    <row r="6" spans="1:10" ht="25.5" customHeight="1">
      <c r="A6" s="449"/>
      <c r="B6" s="102" t="s">
        <v>130</v>
      </c>
      <c r="C6" s="103" t="s">
        <v>33</v>
      </c>
      <c r="D6" s="103" t="s">
        <v>34</v>
      </c>
      <c r="E6" s="103" t="s">
        <v>73</v>
      </c>
      <c r="F6" s="103" t="s">
        <v>74</v>
      </c>
      <c r="G6" s="103" t="s">
        <v>75</v>
      </c>
      <c r="H6" s="444" t="s">
        <v>47</v>
      </c>
      <c r="I6" s="445"/>
      <c r="J6" s="3"/>
    </row>
    <row r="7" spans="1:10" s="76" customFormat="1" ht="12.75" customHeight="1">
      <c r="A7" s="41"/>
      <c r="B7" s="41"/>
      <c r="C7" s="41"/>
      <c r="D7" s="41"/>
      <c r="E7" s="41"/>
      <c r="F7" s="41"/>
      <c r="G7" s="41"/>
      <c r="H7" s="75"/>
      <c r="I7" s="57"/>
    </row>
    <row r="8" spans="1:10" s="76" customFormat="1" ht="18.95" customHeight="1">
      <c r="A8" s="51"/>
      <c r="B8" s="52"/>
      <c r="C8" s="52"/>
      <c r="D8" s="52"/>
      <c r="E8" s="52"/>
      <c r="F8" s="53"/>
      <c r="G8" s="52"/>
      <c r="H8" s="70" t="s">
        <v>263</v>
      </c>
      <c r="I8" s="54"/>
    </row>
    <row r="9" spans="1:10" s="76" customFormat="1" ht="18.95" customHeight="1">
      <c r="A9" s="51"/>
      <c r="B9" s="52"/>
      <c r="C9" s="52"/>
      <c r="D9" s="52"/>
      <c r="E9" s="52"/>
      <c r="F9" s="53"/>
      <c r="G9" s="52"/>
      <c r="H9" s="70" t="s">
        <v>264</v>
      </c>
      <c r="I9" s="54"/>
    </row>
    <row r="10" spans="1:10" s="76" customFormat="1" ht="18.95" customHeight="1">
      <c r="A10" s="55"/>
      <c r="B10" s="56"/>
      <c r="C10" s="56"/>
      <c r="D10" s="56"/>
      <c r="E10" s="56"/>
      <c r="F10" s="56"/>
      <c r="G10" s="56"/>
      <c r="H10" s="71" t="s">
        <v>10</v>
      </c>
      <c r="I10" s="57"/>
    </row>
    <row r="11" spans="1:10" s="76" customFormat="1" ht="18.95" customHeight="1">
      <c r="A11" s="58"/>
      <c r="B11" s="59"/>
      <c r="C11" s="59"/>
      <c r="D11" s="59"/>
      <c r="E11" s="59"/>
      <c r="F11" s="59"/>
      <c r="G11" s="59"/>
      <c r="H11" s="72" t="s">
        <v>11</v>
      </c>
      <c r="I11" s="60"/>
    </row>
    <row r="12" spans="1:10" s="76" customFormat="1" ht="18.95" customHeight="1">
      <c r="A12" s="51"/>
      <c r="B12" s="52"/>
      <c r="C12" s="52"/>
      <c r="D12" s="52"/>
      <c r="E12" s="52"/>
      <c r="F12" s="52"/>
      <c r="G12" s="52"/>
      <c r="H12" s="73" t="s">
        <v>10</v>
      </c>
      <c r="I12" s="57"/>
    </row>
    <row r="13" spans="1:10" s="76" customFormat="1" ht="18.95" customHeight="1">
      <c r="A13" s="58"/>
      <c r="B13" s="59"/>
      <c r="C13" s="59"/>
      <c r="D13" s="59"/>
      <c r="E13" s="59"/>
      <c r="F13" s="59"/>
      <c r="G13" s="59"/>
      <c r="H13" s="72" t="s">
        <v>11</v>
      </c>
      <c r="I13" s="60"/>
    </row>
    <row r="14" spans="1:10" s="76" customFormat="1" ht="18.95" customHeight="1">
      <c r="A14" s="51"/>
      <c r="B14" s="52"/>
      <c r="C14" s="52"/>
      <c r="D14" s="52"/>
      <c r="E14" s="52"/>
      <c r="F14" s="52"/>
      <c r="G14" s="52"/>
      <c r="H14" s="73" t="s">
        <v>10</v>
      </c>
      <c r="I14" s="57"/>
    </row>
    <row r="15" spans="1:10" s="76" customFormat="1" ht="18.95" customHeight="1">
      <c r="A15" s="58"/>
      <c r="B15" s="59"/>
      <c r="C15" s="59"/>
      <c r="D15" s="59"/>
      <c r="E15" s="59"/>
      <c r="F15" s="59"/>
      <c r="G15" s="59"/>
      <c r="H15" s="72" t="s">
        <v>11</v>
      </c>
      <c r="I15" s="60"/>
    </row>
    <row r="16" spans="1:10" s="76" customFormat="1" ht="18.95" customHeight="1">
      <c r="A16" s="51"/>
      <c r="B16" s="52"/>
      <c r="C16" s="52"/>
      <c r="D16" s="52"/>
      <c r="E16" s="52"/>
      <c r="F16" s="52"/>
      <c r="G16" s="52"/>
      <c r="H16" s="73" t="s">
        <v>10</v>
      </c>
      <c r="I16" s="57"/>
    </row>
    <row r="17" spans="1:9" s="76" customFormat="1" ht="18.95" customHeight="1">
      <c r="A17" s="58"/>
      <c r="B17" s="59"/>
      <c r="C17" s="59"/>
      <c r="D17" s="59"/>
      <c r="E17" s="59"/>
      <c r="F17" s="59"/>
      <c r="G17" s="59"/>
      <c r="H17" s="72" t="s">
        <v>11</v>
      </c>
      <c r="I17" s="60"/>
    </row>
    <row r="18" spans="1:9" s="76" customFormat="1" ht="18.95" customHeight="1">
      <c r="A18" s="51"/>
      <c r="B18" s="52"/>
      <c r="C18" s="52"/>
      <c r="D18" s="52"/>
      <c r="E18" s="52"/>
      <c r="F18" s="52"/>
      <c r="G18" s="52"/>
      <c r="H18" s="73" t="s">
        <v>10</v>
      </c>
      <c r="I18" s="57"/>
    </row>
    <row r="19" spans="1:9" s="76" customFormat="1" ht="18.95" customHeight="1">
      <c r="A19" s="58"/>
      <c r="B19" s="59"/>
      <c r="C19" s="59"/>
      <c r="D19" s="59"/>
      <c r="E19" s="59"/>
      <c r="F19" s="59"/>
      <c r="G19" s="59"/>
      <c r="H19" s="72" t="s">
        <v>11</v>
      </c>
      <c r="I19" s="60"/>
    </row>
    <row r="20" spans="1:9" s="76" customFormat="1" ht="18.95" customHeight="1">
      <c r="A20" s="51"/>
      <c r="B20" s="52"/>
      <c r="C20" s="52"/>
      <c r="D20" s="52"/>
      <c r="E20" s="52"/>
      <c r="F20" s="52"/>
      <c r="G20" s="52"/>
      <c r="H20" s="73" t="s">
        <v>10</v>
      </c>
      <c r="I20" s="57"/>
    </row>
    <row r="21" spans="1:9" s="76" customFormat="1" ht="18.95" customHeight="1">
      <c r="A21" s="58"/>
      <c r="B21" s="59"/>
      <c r="C21" s="59"/>
      <c r="D21" s="59"/>
      <c r="E21" s="59"/>
      <c r="F21" s="59"/>
      <c r="G21" s="59"/>
      <c r="H21" s="72" t="s">
        <v>11</v>
      </c>
      <c r="I21" s="60"/>
    </row>
    <row r="22" spans="1:9" s="76" customFormat="1" ht="18.95" customHeight="1">
      <c r="A22" s="55"/>
      <c r="B22" s="56"/>
      <c r="C22" s="56"/>
      <c r="D22" s="56"/>
      <c r="E22" s="56"/>
      <c r="F22" s="56"/>
      <c r="G22" s="56"/>
      <c r="H22" s="71" t="s">
        <v>10</v>
      </c>
      <c r="I22" s="57"/>
    </row>
    <row r="23" spans="1:9" s="76" customFormat="1" ht="18.95" customHeight="1">
      <c r="A23" s="58"/>
      <c r="B23" s="59"/>
      <c r="C23" s="59"/>
      <c r="D23" s="59"/>
      <c r="E23" s="59"/>
      <c r="F23" s="59"/>
      <c r="G23" s="59"/>
      <c r="H23" s="72" t="s">
        <v>11</v>
      </c>
      <c r="I23" s="60"/>
    </row>
    <row r="24" spans="1:9" s="76" customFormat="1" ht="18.95" customHeight="1">
      <c r="A24" s="51"/>
      <c r="B24" s="52"/>
      <c r="C24" s="52"/>
      <c r="D24" s="52"/>
      <c r="E24" s="52"/>
      <c r="F24" s="52"/>
      <c r="G24" s="52"/>
      <c r="H24" s="73" t="s">
        <v>10</v>
      </c>
      <c r="I24" s="57"/>
    </row>
    <row r="25" spans="1:9" s="76" customFormat="1" ht="18.95" customHeight="1">
      <c r="A25" s="58"/>
      <c r="B25" s="59"/>
      <c r="C25" s="59"/>
      <c r="D25" s="59"/>
      <c r="E25" s="59"/>
      <c r="F25" s="59"/>
      <c r="G25" s="59"/>
      <c r="H25" s="72" t="s">
        <v>11</v>
      </c>
      <c r="I25" s="60"/>
    </row>
    <row r="26" spans="1:9" s="76" customFormat="1" ht="18.95" customHeight="1">
      <c r="A26" s="51"/>
      <c r="B26" s="52"/>
      <c r="C26" s="52"/>
      <c r="D26" s="52"/>
      <c r="E26" s="52"/>
      <c r="F26" s="52"/>
      <c r="G26" s="52"/>
      <c r="H26" s="73" t="s">
        <v>10</v>
      </c>
      <c r="I26" s="57"/>
    </row>
    <row r="27" spans="1:9" s="76" customFormat="1" ht="18.95" customHeight="1">
      <c r="A27" s="51"/>
      <c r="B27" s="52"/>
      <c r="C27" s="52"/>
      <c r="D27" s="52"/>
      <c r="E27" s="52"/>
      <c r="F27" s="52"/>
      <c r="G27" s="52"/>
      <c r="H27" s="73" t="s">
        <v>11</v>
      </c>
      <c r="I27" s="60"/>
    </row>
    <row r="28" spans="1:9" s="76" customFormat="1" ht="24.75" customHeight="1">
      <c r="A28" s="5" t="s">
        <v>265</v>
      </c>
      <c r="B28" s="61"/>
      <c r="C28" s="62"/>
      <c r="D28" s="62"/>
      <c r="E28" s="62"/>
      <c r="F28" s="62"/>
      <c r="G28" s="62"/>
      <c r="H28" s="74"/>
      <c r="I28" s="63"/>
    </row>
    <row r="30" spans="1:9">
      <c r="A30" s="6"/>
      <c r="F30" s="7"/>
      <c r="I30" s="8"/>
    </row>
    <row r="31" spans="1:9">
      <c r="A31" s="9"/>
      <c r="F31" s="10"/>
      <c r="I31" s="11"/>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F8:G8 A8:D8"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zoomScale="110" zoomScaleNormal="110" zoomScaleSheetLayoutView="50" workbookViewId="0">
      <selection activeCell="F28" sqref="F28"/>
    </sheetView>
  </sheetViews>
  <sheetFormatPr baseColWidth="10" defaultColWidth="11.42578125" defaultRowHeight="13.5"/>
  <cols>
    <col min="1" max="1" width="3.85546875" style="1" customWidth="1"/>
    <col min="2" max="3" width="3.140625" style="1" customWidth="1"/>
    <col min="4" max="4" width="4" style="1" customWidth="1"/>
    <col min="5" max="5" width="4.85546875" style="1" customWidth="1"/>
    <col min="6" max="6" width="3.140625" style="1" customWidth="1"/>
    <col min="7" max="7" width="29.140625" style="1" customWidth="1"/>
    <col min="8" max="8" width="8" style="1" customWidth="1"/>
    <col min="9" max="10" width="13.7109375" style="1" customWidth="1"/>
    <col min="11" max="11" width="9" style="1" customWidth="1"/>
    <col min="12" max="15" width="15.7109375" style="1" customWidth="1"/>
    <col min="16" max="16" width="10.28515625" style="1" customWidth="1"/>
    <col min="17" max="17" width="9.42578125" style="1" customWidth="1"/>
    <col min="18" max="16384" width="11.42578125" style="1"/>
  </cols>
  <sheetData>
    <row r="1" spans="1:17" ht="35.1" customHeight="1">
      <c r="A1" s="436" t="s">
        <v>57</v>
      </c>
      <c r="B1" s="437"/>
      <c r="C1" s="437"/>
      <c r="D1" s="437"/>
      <c r="E1" s="437"/>
      <c r="F1" s="437"/>
      <c r="G1" s="437"/>
      <c r="H1" s="437"/>
      <c r="I1" s="437"/>
      <c r="J1" s="437"/>
      <c r="K1" s="437"/>
      <c r="L1" s="437"/>
      <c r="M1" s="437"/>
      <c r="N1" s="437"/>
      <c r="O1" s="437"/>
      <c r="P1" s="437"/>
      <c r="Q1" s="438"/>
    </row>
    <row r="2" spans="1:17" ht="6" customHeight="1">
      <c r="Q2" s="78"/>
    </row>
    <row r="3" spans="1:17" ht="20.100000000000001" customHeight="1">
      <c r="A3" s="439" t="s">
        <v>147</v>
      </c>
      <c r="B3" s="440"/>
      <c r="C3" s="440"/>
      <c r="D3" s="440"/>
      <c r="E3" s="440"/>
      <c r="F3" s="440"/>
      <c r="G3" s="440"/>
      <c r="H3" s="440"/>
      <c r="I3" s="440"/>
      <c r="J3" s="440"/>
      <c r="K3" s="440"/>
      <c r="L3" s="440"/>
      <c r="M3" s="440"/>
      <c r="N3" s="440"/>
      <c r="O3" s="440"/>
      <c r="P3" s="440"/>
      <c r="Q3" s="441"/>
    </row>
    <row r="4" spans="1:17" ht="20.100000000000001" customHeight="1">
      <c r="A4" s="439" t="s">
        <v>150</v>
      </c>
      <c r="B4" s="440"/>
      <c r="C4" s="440"/>
      <c r="D4" s="440"/>
      <c r="E4" s="440"/>
      <c r="F4" s="440"/>
      <c r="G4" s="440"/>
      <c r="H4" s="440"/>
      <c r="I4" s="440"/>
      <c r="J4" s="440"/>
      <c r="K4" s="440"/>
      <c r="L4" s="440"/>
      <c r="M4" s="440"/>
      <c r="N4" s="440"/>
      <c r="O4" s="440"/>
      <c r="P4" s="440"/>
      <c r="Q4" s="441"/>
    </row>
    <row r="5" spans="1:17" ht="15" customHeight="1">
      <c r="A5" s="434" t="s">
        <v>56</v>
      </c>
      <c r="B5" s="434" t="s">
        <v>32</v>
      </c>
      <c r="C5" s="434" t="s">
        <v>30</v>
      </c>
      <c r="D5" s="434" t="s">
        <v>31</v>
      </c>
      <c r="E5" s="434" t="s">
        <v>0</v>
      </c>
      <c r="F5" s="434" t="s">
        <v>46</v>
      </c>
      <c r="G5" s="434" t="s">
        <v>1</v>
      </c>
      <c r="H5" s="434" t="s">
        <v>16</v>
      </c>
      <c r="I5" s="104" t="s">
        <v>3</v>
      </c>
      <c r="J5" s="104"/>
      <c r="K5" s="104"/>
      <c r="L5" s="104"/>
      <c r="M5" s="104"/>
      <c r="N5" s="104"/>
      <c r="O5" s="104"/>
      <c r="P5" s="104"/>
      <c r="Q5" s="105"/>
    </row>
    <row r="6" spans="1:17" ht="15" customHeight="1">
      <c r="A6" s="450"/>
      <c r="B6" s="450"/>
      <c r="C6" s="450"/>
      <c r="D6" s="450"/>
      <c r="E6" s="450"/>
      <c r="F6" s="450"/>
      <c r="G6" s="450"/>
      <c r="H6" s="450"/>
      <c r="I6" s="106" t="s">
        <v>2</v>
      </c>
      <c r="J6" s="105"/>
      <c r="K6" s="434" t="s">
        <v>138</v>
      </c>
      <c r="L6" s="452" t="s">
        <v>67</v>
      </c>
      <c r="M6" s="453"/>
      <c r="N6" s="453"/>
      <c r="O6" s="453"/>
      <c r="P6" s="454" t="s">
        <v>94</v>
      </c>
      <c r="Q6" s="454" t="s">
        <v>79</v>
      </c>
    </row>
    <row r="7" spans="1:17" ht="42" customHeight="1">
      <c r="A7" s="451"/>
      <c r="B7" s="451"/>
      <c r="C7" s="451"/>
      <c r="D7" s="451"/>
      <c r="E7" s="451"/>
      <c r="F7" s="451"/>
      <c r="G7" s="451"/>
      <c r="H7" s="451"/>
      <c r="I7" s="103" t="s">
        <v>129</v>
      </c>
      <c r="J7" s="103" t="s">
        <v>17</v>
      </c>
      <c r="K7" s="435"/>
      <c r="L7" s="103" t="s">
        <v>132</v>
      </c>
      <c r="M7" s="103" t="s">
        <v>76</v>
      </c>
      <c r="N7" s="103" t="s">
        <v>77</v>
      </c>
      <c r="O7" s="103" t="s">
        <v>78</v>
      </c>
      <c r="P7" s="455"/>
      <c r="Q7" s="455"/>
    </row>
    <row r="8" spans="1:17" s="31" customFormat="1" ht="15.75" customHeight="1">
      <c r="A8" s="170"/>
      <c r="B8" s="170"/>
      <c r="C8" s="170"/>
      <c r="D8" s="170"/>
      <c r="E8" s="170"/>
      <c r="F8" s="170"/>
      <c r="G8" s="170"/>
      <c r="H8" s="171"/>
      <c r="I8" s="171"/>
      <c r="J8" s="171"/>
      <c r="K8" s="171"/>
      <c r="L8" s="171"/>
      <c r="M8" s="171"/>
      <c r="N8" s="171"/>
      <c r="O8" s="171"/>
      <c r="P8" s="171"/>
      <c r="Q8" s="171"/>
    </row>
    <row r="9" spans="1:17" s="31" customFormat="1" ht="38.25" customHeight="1">
      <c r="A9" s="151">
        <v>1</v>
      </c>
      <c r="B9" s="152"/>
      <c r="C9" s="152"/>
      <c r="D9" s="152"/>
      <c r="E9" s="152"/>
      <c r="F9" s="153"/>
      <c r="G9" s="154" t="s">
        <v>152</v>
      </c>
      <c r="H9" s="155"/>
      <c r="I9" s="164"/>
      <c r="J9" s="178"/>
      <c r="K9" s="176"/>
      <c r="L9" s="173">
        <v>58948069.939999998</v>
      </c>
      <c r="M9" s="173">
        <v>57285797.950000003</v>
      </c>
      <c r="N9" s="173">
        <v>57285797.950000003</v>
      </c>
      <c r="O9" s="173">
        <v>57285797.950000003</v>
      </c>
      <c r="P9" s="174"/>
      <c r="Q9" s="175"/>
    </row>
    <row r="10" spans="1:17" s="31" customFormat="1" ht="15" customHeight="1">
      <c r="A10" s="156"/>
      <c r="B10" s="157">
        <v>2</v>
      </c>
      <c r="C10" s="158"/>
      <c r="D10" s="158"/>
      <c r="E10" s="158"/>
      <c r="F10" s="153"/>
      <c r="G10" s="159" t="s">
        <v>153</v>
      </c>
      <c r="H10" s="160"/>
      <c r="I10" s="167"/>
      <c r="J10" s="178"/>
      <c r="K10" s="176"/>
      <c r="L10" s="173">
        <v>57940540.939999998</v>
      </c>
      <c r="M10" s="173">
        <v>56278268.950000003</v>
      </c>
      <c r="N10" s="173">
        <v>56278268.950000003</v>
      </c>
      <c r="O10" s="173">
        <v>56278268.950000003</v>
      </c>
      <c r="P10" s="175"/>
      <c r="Q10" s="175"/>
    </row>
    <row r="11" spans="1:17" s="31" customFormat="1" ht="15" customHeight="1">
      <c r="A11" s="156"/>
      <c r="B11" s="157"/>
      <c r="C11" s="157">
        <v>3</v>
      </c>
      <c r="D11" s="158"/>
      <c r="E11" s="158"/>
      <c r="F11" s="153"/>
      <c r="G11" s="159" t="s">
        <v>154</v>
      </c>
      <c r="H11" s="160"/>
      <c r="I11" s="167"/>
      <c r="J11" s="178"/>
      <c r="K11" s="176"/>
      <c r="L11" s="173">
        <v>12679628.879999997</v>
      </c>
      <c r="M11" s="173">
        <v>12679628.879999997</v>
      </c>
      <c r="N11" s="173">
        <v>12679628.879999997</v>
      </c>
      <c r="O11" s="173">
        <v>12679628.879999997</v>
      </c>
      <c r="P11" s="175"/>
      <c r="Q11" s="175"/>
    </row>
    <row r="12" spans="1:17" s="31" customFormat="1" ht="33" customHeight="1">
      <c r="A12" s="156"/>
      <c r="B12" s="157"/>
      <c r="C12" s="157"/>
      <c r="D12" s="157">
        <v>1</v>
      </c>
      <c r="E12" s="158"/>
      <c r="F12" s="158"/>
      <c r="G12" s="159" t="s">
        <v>155</v>
      </c>
      <c r="H12" s="160"/>
      <c r="I12" s="168"/>
      <c r="J12" s="178"/>
      <c r="K12" s="176"/>
      <c r="L12" s="173">
        <v>12679628.879999997</v>
      </c>
      <c r="M12" s="173">
        <v>12679628.879999997</v>
      </c>
      <c r="N12" s="173">
        <v>12679628.879999997</v>
      </c>
      <c r="O12" s="173">
        <v>12679628.879999997</v>
      </c>
      <c r="P12" s="175"/>
      <c r="Q12" s="175"/>
    </row>
    <row r="13" spans="1:17" s="31" customFormat="1" ht="25.5" customHeight="1">
      <c r="A13" s="156"/>
      <c r="B13" s="157"/>
      <c r="C13" s="157"/>
      <c r="D13" s="157"/>
      <c r="E13" s="157">
        <v>205</v>
      </c>
      <c r="F13" s="158"/>
      <c r="G13" s="161" t="s">
        <v>156</v>
      </c>
      <c r="H13" s="177" t="s">
        <v>229</v>
      </c>
      <c r="I13" s="178">
        <v>12500</v>
      </c>
      <c r="J13" s="178">
        <v>12500</v>
      </c>
      <c r="K13" s="176">
        <v>1</v>
      </c>
      <c r="L13" s="173">
        <v>12679628.879999997</v>
      </c>
      <c r="M13" s="173">
        <v>12679628.879999997</v>
      </c>
      <c r="N13" s="173">
        <v>12679628.879999997</v>
      </c>
      <c r="O13" s="173">
        <v>12679628.879999997</v>
      </c>
      <c r="P13" s="253">
        <v>1</v>
      </c>
      <c r="Q13" s="253">
        <v>1</v>
      </c>
    </row>
    <row r="14" spans="1:17" s="31" customFormat="1" ht="39" customHeight="1">
      <c r="A14" s="156"/>
      <c r="B14" s="157"/>
      <c r="C14" s="157">
        <v>4</v>
      </c>
      <c r="D14" s="158"/>
      <c r="E14" s="158"/>
      <c r="F14" s="157"/>
      <c r="G14" s="159" t="s">
        <v>157</v>
      </c>
      <c r="H14" s="160"/>
      <c r="I14" s="168"/>
      <c r="J14" s="178"/>
      <c r="K14" s="176"/>
      <c r="L14" s="173">
        <v>25650677.020000003</v>
      </c>
      <c r="M14" s="173">
        <v>25551942.940000001</v>
      </c>
      <c r="N14" s="173">
        <v>25551942.940000001</v>
      </c>
      <c r="O14" s="173">
        <v>25551942.940000001</v>
      </c>
      <c r="P14" s="175"/>
      <c r="Q14" s="175"/>
    </row>
    <row r="15" spans="1:17" s="31" customFormat="1" ht="17.25" customHeight="1">
      <c r="A15" s="156"/>
      <c r="B15" s="157"/>
      <c r="C15" s="157"/>
      <c r="D15" s="157">
        <v>1</v>
      </c>
      <c r="E15" s="158"/>
      <c r="F15" s="157"/>
      <c r="G15" s="159" t="s">
        <v>158</v>
      </c>
      <c r="H15" s="160"/>
      <c r="I15" s="169"/>
      <c r="J15" s="178"/>
      <c r="K15" s="176"/>
      <c r="L15" s="173">
        <v>8563972.5599999987</v>
      </c>
      <c r="M15" s="173">
        <v>8478972.5599999987</v>
      </c>
      <c r="N15" s="173">
        <v>8478972.5599999987</v>
      </c>
      <c r="O15" s="173">
        <v>8478972.5599999987</v>
      </c>
      <c r="P15" s="175"/>
      <c r="Q15" s="175"/>
    </row>
    <row r="16" spans="1:17" s="31" customFormat="1" ht="24">
      <c r="A16" s="156"/>
      <c r="B16" s="157"/>
      <c r="C16" s="157"/>
      <c r="D16" s="157"/>
      <c r="E16" s="157">
        <v>211</v>
      </c>
      <c r="F16" s="157"/>
      <c r="G16" s="159" t="s">
        <v>159</v>
      </c>
      <c r="H16" s="177" t="s">
        <v>230</v>
      </c>
      <c r="I16" s="178">
        <v>375</v>
      </c>
      <c r="J16" s="178">
        <v>375</v>
      </c>
      <c r="K16" s="176">
        <v>1</v>
      </c>
      <c r="L16" s="173">
        <v>8563972.5599999987</v>
      </c>
      <c r="M16" s="173">
        <v>8478972.5599999987</v>
      </c>
      <c r="N16" s="173">
        <v>8478972.5599999987</v>
      </c>
      <c r="O16" s="173">
        <v>8478972.5599999987</v>
      </c>
      <c r="P16" s="253">
        <v>0.990074699632153</v>
      </c>
      <c r="Q16" s="253">
        <v>1.0100247995141525</v>
      </c>
    </row>
    <row r="17" spans="1:17" s="31" customFormat="1" ht="12.75">
      <c r="A17" s="156"/>
      <c r="B17" s="157"/>
      <c r="C17" s="157"/>
      <c r="D17" s="157">
        <v>2</v>
      </c>
      <c r="E17" s="157"/>
      <c r="F17" s="157"/>
      <c r="G17" s="159" t="s">
        <v>160</v>
      </c>
      <c r="H17" s="177"/>
      <c r="I17" s="178"/>
      <c r="J17" s="178"/>
      <c r="K17" s="176"/>
      <c r="L17" s="173">
        <v>17086704.460000005</v>
      </c>
      <c r="M17" s="173">
        <v>17072970.380000003</v>
      </c>
      <c r="N17" s="173">
        <v>17072970.380000003</v>
      </c>
      <c r="O17" s="173">
        <v>17072970.380000003</v>
      </c>
      <c r="P17" s="253"/>
      <c r="Q17" s="175"/>
    </row>
    <row r="18" spans="1:17" s="31" customFormat="1" ht="24">
      <c r="A18" s="156"/>
      <c r="B18" s="157"/>
      <c r="C18" s="157"/>
      <c r="D18" s="157"/>
      <c r="E18" s="157">
        <v>215</v>
      </c>
      <c r="F18" s="157"/>
      <c r="G18" s="159" t="s">
        <v>161</v>
      </c>
      <c r="H18" s="177" t="s">
        <v>230</v>
      </c>
      <c r="I18" s="178">
        <v>525</v>
      </c>
      <c r="J18" s="178">
        <v>525</v>
      </c>
      <c r="K18" s="176">
        <v>1</v>
      </c>
      <c r="L18" s="173">
        <v>17086704.460000005</v>
      </c>
      <c r="M18" s="173">
        <v>17072970.380000003</v>
      </c>
      <c r="N18" s="173">
        <v>17072970.380000003</v>
      </c>
      <c r="O18" s="173">
        <v>17072970.380000003</v>
      </c>
      <c r="P18" s="253">
        <v>0.99919621246846324</v>
      </c>
      <c r="Q18" s="253">
        <v>1.000804434125657</v>
      </c>
    </row>
    <row r="19" spans="1:17" s="31" customFormat="1" ht="12.75">
      <c r="A19" s="156"/>
      <c r="B19" s="157"/>
      <c r="C19" s="157">
        <v>5</v>
      </c>
      <c r="D19" s="157"/>
      <c r="E19" s="157"/>
      <c r="F19" s="157"/>
      <c r="G19" s="159" t="s">
        <v>162</v>
      </c>
      <c r="H19" s="177"/>
      <c r="I19" s="178"/>
      <c r="J19" s="178"/>
      <c r="K19" s="176"/>
      <c r="L19" s="173">
        <v>60296.13</v>
      </c>
      <c r="M19" s="173">
        <v>60296.13</v>
      </c>
      <c r="N19" s="173">
        <v>60296.13</v>
      </c>
      <c r="O19" s="173">
        <v>60296.13</v>
      </c>
      <c r="P19" s="253"/>
      <c r="Q19" s="175"/>
    </row>
    <row r="20" spans="1:17" s="31" customFormat="1" ht="12.75">
      <c r="A20" s="156"/>
      <c r="B20" s="157"/>
      <c r="C20" s="157"/>
      <c r="D20" s="157">
        <v>1</v>
      </c>
      <c r="E20" s="157"/>
      <c r="F20" s="157"/>
      <c r="G20" s="159" t="s">
        <v>163</v>
      </c>
      <c r="H20" s="177"/>
      <c r="I20" s="178"/>
      <c r="J20" s="178"/>
      <c r="K20" s="176"/>
      <c r="L20" s="173">
        <v>60296.13</v>
      </c>
      <c r="M20" s="173">
        <v>60296.13</v>
      </c>
      <c r="N20" s="173">
        <v>60296.13</v>
      </c>
      <c r="O20" s="173">
        <v>60296.13</v>
      </c>
      <c r="P20" s="253"/>
      <c r="Q20" s="175"/>
    </row>
    <row r="21" spans="1:17" s="31" customFormat="1" ht="12.75">
      <c r="A21" s="156"/>
      <c r="B21" s="157"/>
      <c r="C21" s="157"/>
      <c r="D21" s="157"/>
      <c r="E21" s="157">
        <v>216</v>
      </c>
      <c r="F21" s="157"/>
      <c r="G21" s="159" t="s">
        <v>164</v>
      </c>
      <c r="H21" s="177" t="s">
        <v>229</v>
      </c>
      <c r="I21" s="178">
        <v>5000</v>
      </c>
      <c r="J21" s="178">
        <v>5000</v>
      </c>
      <c r="K21" s="176">
        <v>1</v>
      </c>
      <c r="L21" s="173">
        <v>60296.13</v>
      </c>
      <c r="M21" s="173">
        <v>60296.13</v>
      </c>
      <c r="N21" s="173">
        <v>60296.13</v>
      </c>
      <c r="O21" s="173">
        <v>60296.13</v>
      </c>
      <c r="P21" s="253">
        <v>1</v>
      </c>
      <c r="Q21" s="253">
        <v>1</v>
      </c>
    </row>
    <row r="22" spans="1:17" s="31" customFormat="1" ht="12.75">
      <c r="A22" s="156"/>
      <c r="B22" s="157"/>
      <c r="C22" s="157">
        <v>6</v>
      </c>
      <c r="D22" s="157"/>
      <c r="E22" s="157"/>
      <c r="F22" s="157"/>
      <c r="G22" s="159" t="s">
        <v>165</v>
      </c>
      <c r="H22" s="177"/>
      <c r="I22" s="178"/>
      <c r="J22" s="178"/>
      <c r="K22" s="176"/>
      <c r="L22" s="173">
        <v>19549938.91</v>
      </c>
      <c r="M22" s="173">
        <v>17986401</v>
      </c>
      <c r="N22" s="173">
        <v>17986401</v>
      </c>
      <c r="O22" s="173">
        <v>17986401</v>
      </c>
      <c r="P22" s="253"/>
      <c r="Q22" s="175"/>
    </row>
    <row r="23" spans="1:17" s="31" customFormat="1" ht="12.75">
      <c r="A23" s="156"/>
      <c r="B23" s="157"/>
      <c r="C23" s="157"/>
      <c r="D23" s="159">
        <v>3</v>
      </c>
      <c r="E23" s="157"/>
      <c r="F23" s="157"/>
      <c r="G23" s="159" t="s">
        <v>166</v>
      </c>
      <c r="H23" s="177"/>
      <c r="I23" s="178"/>
      <c r="J23" s="178"/>
      <c r="K23" s="176"/>
      <c r="L23" s="173">
        <v>1045430.15</v>
      </c>
      <c r="M23" s="173">
        <v>1045430.15</v>
      </c>
      <c r="N23" s="173">
        <v>1045430.15</v>
      </c>
      <c r="O23" s="173">
        <v>1045430.15</v>
      </c>
      <c r="P23" s="253"/>
      <c r="Q23" s="175"/>
    </row>
    <row r="24" spans="1:17" s="31" customFormat="1" ht="12.75">
      <c r="A24" s="156"/>
      <c r="B24" s="157"/>
      <c r="C24" s="157"/>
      <c r="D24" s="159"/>
      <c r="E24" s="157">
        <v>219</v>
      </c>
      <c r="F24" s="157"/>
      <c r="G24" s="159" t="s">
        <v>167</v>
      </c>
      <c r="H24" s="177" t="s">
        <v>229</v>
      </c>
      <c r="I24" s="178">
        <v>0</v>
      </c>
      <c r="J24" s="178">
        <v>0</v>
      </c>
      <c r="K24" s="176">
        <v>0</v>
      </c>
      <c r="L24" s="173">
        <v>1045430.15</v>
      </c>
      <c r="M24" s="173">
        <v>1045430.15</v>
      </c>
      <c r="N24" s="173">
        <v>1045430.15</v>
      </c>
      <c r="O24" s="173">
        <v>1045430.15</v>
      </c>
      <c r="P24" s="253">
        <v>1</v>
      </c>
      <c r="Q24" s="253">
        <v>0</v>
      </c>
    </row>
    <row r="25" spans="1:17" s="31" customFormat="1" ht="12.75">
      <c r="A25" s="156"/>
      <c r="B25" s="157"/>
      <c r="C25" s="157"/>
      <c r="D25" s="157">
        <v>8</v>
      </c>
      <c r="E25" s="157"/>
      <c r="F25" s="157"/>
      <c r="G25" s="159" t="s">
        <v>168</v>
      </c>
      <c r="H25" s="177"/>
      <c r="I25" s="178"/>
      <c r="J25" s="178"/>
      <c r="K25" s="176"/>
      <c r="L25" s="173">
        <v>6841212.919999999</v>
      </c>
      <c r="M25" s="173">
        <v>6841135.419999999</v>
      </c>
      <c r="N25" s="173">
        <v>6841135.419999999</v>
      </c>
      <c r="O25" s="173">
        <v>6841135.419999999</v>
      </c>
      <c r="P25" s="175"/>
      <c r="Q25" s="175"/>
    </row>
    <row r="26" spans="1:17" s="31" customFormat="1" ht="36">
      <c r="A26" s="156"/>
      <c r="B26" s="157"/>
      <c r="C26" s="157"/>
      <c r="D26" s="157"/>
      <c r="E26" s="157">
        <v>224</v>
      </c>
      <c r="F26" s="157"/>
      <c r="G26" s="159" t="s">
        <v>169</v>
      </c>
      <c r="H26" s="177" t="s">
        <v>229</v>
      </c>
      <c r="I26" s="178">
        <v>0</v>
      </c>
      <c r="J26" s="178">
        <v>0</v>
      </c>
      <c r="K26" s="176">
        <v>0</v>
      </c>
      <c r="L26" s="173">
        <v>1244296.17</v>
      </c>
      <c r="M26" s="173">
        <v>1244296.17</v>
      </c>
      <c r="N26" s="173">
        <v>1244296.17</v>
      </c>
      <c r="O26" s="173">
        <v>1244296.17</v>
      </c>
      <c r="P26" s="253">
        <v>1</v>
      </c>
      <c r="Q26" s="253">
        <v>0</v>
      </c>
    </row>
    <row r="27" spans="1:17" s="31" customFormat="1" ht="36">
      <c r="A27" s="156"/>
      <c r="B27" s="157"/>
      <c r="C27" s="157"/>
      <c r="D27" s="157"/>
      <c r="E27" s="157">
        <v>225</v>
      </c>
      <c r="F27" s="157"/>
      <c r="G27" s="159" t="s">
        <v>170</v>
      </c>
      <c r="H27" s="177" t="s">
        <v>229</v>
      </c>
      <c r="I27" s="178">
        <v>30</v>
      </c>
      <c r="J27" s="178">
        <v>30</v>
      </c>
      <c r="K27" s="176">
        <v>1</v>
      </c>
      <c r="L27" s="173">
        <v>5596916.7499999991</v>
      </c>
      <c r="M27" s="173">
        <v>5596839.2499999991</v>
      </c>
      <c r="N27" s="173">
        <v>5596839.2499999991</v>
      </c>
      <c r="O27" s="173">
        <v>5596839.2499999991</v>
      </c>
      <c r="P27" s="253">
        <v>0.99998615309044936</v>
      </c>
      <c r="Q27" s="253">
        <v>1.0000138471012903</v>
      </c>
    </row>
    <row r="28" spans="1:17" s="31" customFormat="1" ht="24">
      <c r="A28" s="156"/>
      <c r="B28" s="157"/>
      <c r="C28" s="157"/>
      <c r="D28" s="157">
        <v>9</v>
      </c>
      <c r="E28" s="157"/>
      <c r="F28" s="157"/>
      <c r="G28" s="159" t="s">
        <v>171</v>
      </c>
      <c r="H28" s="177"/>
      <c r="I28" s="178"/>
      <c r="J28" s="178"/>
      <c r="K28" s="176"/>
      <c r="L28" s="173">
        <v>11663295.840000002</v>
      </c>
      <c r="M28" s="173">
        <v>10099835.43</v>
      </c>
      <c r="N28" s="173">
        <v>10099835.43</v>
      </c>
      <c r="O28" s="173">
        <v>10099835.43</v>
      </c>
      <c r="P28" s="175"/>
      <c r="Q28" s="175"/>
    </row>
    <row r="29" spans="1:17" s="31" customFormat="1" ht="12.75">
      <c r="A29" s="156"/>
      <c r="B29" s="157"/>
      <c r="C29" s="157"/>
      <c r="D29" s="157"/>
      <c r="E29" s="157">
        <v>226</v>
      </c>
      <c r="F29" s="157"/>
      <c r="G29" s="159" t="s">
        <v>172</v>
      </c>
      <c r="H29" s="177" t="s">
        <v>229</v>
      </c>
      <c r="I29" s="310">
        <v>300</v>
      </c>
      <c r="J29" s="310">
        <v>0</v>
      </c>
      <c r="K29" s="176">
        <v>0</v>
      </c>
      <c r="L29" s="173">
        <v>2978085</v>
      </c>
      <c r="M29" s="173">
        <v>2978085</v>
      </c>
      <c r="N29" s="173">
        <v>2978085</v>
      </c>
      <c r="O29" s="173">
        <v>2978085</v>
      </c>
      <c r="P29" s="253">
        <v>1</v>
      </c>
      <c r="Q29" s="253">
        <v>0</v>
      </c>
    </row>
    <row r="30" spans="1:17" s="31" customFormat="1" ht="36">
      <c r="A30" s="156"/>
      <c r="B30" s="157"/>
      <c r="C30" s="157"/>
      <c r="D30" s="157"/>
      <c r="E30" s="157">
        <v>229</v>
      </c>
      <c r="F30" s="157"/>
      <c r="G30" s="159" t="s">
        <v>173</v>
      </c>
      <c r="H30" s="177" t="s">
        <v>229</v>
      </c>
      <c r="I30" s="178">
        <v>2050</v>
      </c>
      <c r="J30" s="178">
        <v>2050</v>
      </c>
      <c r="K30" s="176">
        <v>1</v>
      </c>
      <c r="L30" s="173">
        <v>6742248.3700000001</v>
      </c>
      <c r="M30" s="173">
        <v>5178787.96</v>
      </c>
      <c r="N30" s="173">
        <v>5178787.96</v>
      </c>
      <c r="O30" s="173">
        <v>5178787.96</v>
      </c>
      <c r="P30" s="253">
        <v>0.76810993541016648</v>
      </c>
      <c r="Q30" s="253">
        <v>1.3018969732060626</v>
      </c>
    </row>
    <row r="31" spans="1:17" s="31" customFormat="1" ht="24">
      <c r="A31" s="156"/>
      <c r="B31" s="157"/>
      <c r="C31" s="157"/>
      <c r="D31" s="157"/>
      <c r="E31" s="157">
        <v>230</v>
      </c>
      <c r="F31" s="157"/>
      <c r="G31" s="159" t="s">
        <v>174</v>
      </c>
      <c r="H31" s="177" t="s">
        <v>229</v>
      </c>
      <c r="I31" s="178">
        <v>20000</v>
      </c>
      <c r="J31" s="178">
        <v>20000</v>
      </c>
      <c r="K31" s="176">
        <v>1</v>
      </c>
      <c r="L31" s="173">
        <v>1942962.47</v>
      </c>
      <c r="M31" s="173">
        <v>1942962.47</v>
      </c>
      <c r="N31" s="173">
        <v>1942962.47</v>
      </c>
      <c r="O31" s="173">
        <v>1942962.47</v>
      </c>
      <c r="P31" s="253">
        <v>1</v>
      </c>
      <c r="Q31" s="253">
        <v>1</v>
      </c>
    </row>
    <row r="32" spans="1:17" s="31" customFormat="1" ht="12.75">
      <c r="A32" s="156"/>
      <c r="B32" s="157">
        <v>3</v>
      </c>
      <c r="C32" s="157"/>
      <c r="D32" s="157"/>
      <c r="E32" s="157"/>
      <c r="F32" s="157"/>
      <c r="G32" s="159" t="s">
        <v>175</v>
      </c>
      <c r="H32" s="177"/>
      <c r="I32" s="178"/>
      <c r="J32" s="178"/>
      <c r="K32" s="176"/>
      <c r="L32" s="173">
        <v>1007529</v>
      </c>
      <c r="M32" s="173">
        <v>1007529</v>
      </c>
      <c r="N32" s="173">
        <v>1007529</v>
      </c>
      <c r="O32" s="173">
        <v>1007529</v>
      </c>
      <c r="P32" s="175"/>
      <c r="Q32" s="175"/>
    </row>
    <row r="33" spans="1:17" s="31" customFormat="1" ht="36">
      <c r="A33" s="156"/>
      <c r="B33" s="157"/>
      <c r="C33" s="157">
        <v>1</v>
      </c>
      <c r="D33" s="157"/>
      <c r="E33" s="157"/>
      <c r="F33" s="157"/>
      <c r="G33" s="159" t="s">
        <v>176</v>
      </c>
      <c r="H33" s="177"/>
      <c r="I33" s="178"/>
      <c r="J33" s="178"/>
      <c r="K33" s="176"/>
      <c r="L33" s="173">
        <v>1007529</v>
      </c>
      <c r="M33" s="173">
        <v>1007529</v>
      </c>
      <c r="N33" s="173">
        <v>1007529</v>
      </c>
      <c r="O33" s="173">
        <v>1007529</v>
      </c>
      <c r="P33" s="175"/>
      <c r="Q33" s="175"/>
    </row>
    <row r="34" spans="1:17" s="31" customFormat="1" ht="12.75">
      <c r="A34" s="156"/>
      <c r="B34" s="157"/>
      <c r="C34" s="157"/>
      <c r="D34" s="159">
        <v>2</v>
      </c>
      <c r="E34" s="157"/>
      <c r="F34" s="157"/>
      <c r="G34" s="159" t="s">
        <v>177</v>
      </c>
      <c r="H34" s="177"/>
      <c r="I34" s="178"/>
      <c r="J34" s="178"/>
      <c r="K34" s="176"/>
      <c r="L34" s="173">
        <v>1007529</v>
      </c>
      <c r="M34" s="173">
        <v>1007529</v>
      </c>
      <c r="N34" s="173">
        <v>1007529</v>
      </c>
      <c r="O34" s="173">
        <v>1007529</v>
      </c>
      <c r="P34" s="175"/>
      <c r="Q34" s="175"/>
    </row>
    <row r="35" spans="1:17" s="31" customFormat="1" ht="12.75">
      <c r="A35" s="156"/>
      <c r="B35" s="157"/>
      <c r="C35" s="157"/>
      <c r="D35" s="159"/>
      <c r="E35" s="157">
        <v>232</v>
      </c>
      <c r="F35" s="157"/>
      <c r="G35" s="159" t="s">
        <v>178</v>
      </c>
      <c r="H35" s="177" t="s">
        <v>229</v>
      </c>
      <c r="I35" s="178">
        <v>400</v>
      </c>
      <c r="J35" s="178">
        <v>400</v>
      </c>
      <c r="K35" s="176">
        <v>1</v>
      </c>
      <c r="L35" s="173">
        <v>1007529</v>
      </c>
      <c r="M35" s="173">
        <v>1007529</v>
      </c>
      <c r="N35" s="173">
        <v>1007529</v>
      </c>
      <c r="O35" s="173">
        <v>1007529</v>
      </c>
      <c r="P35" s="253">
        <v>1</v>
      </c>
      <c r="Q35" s="253">
        <v>1</v>
      </c>
    </row>
    <row r="36" spans="1:17" s="31" customFormat="1" ht="12.75">
      <c r="A36" s="156"/>
      <c r="B36" s="157"/>
      <c r="C36" s="157"/>
      <c r="D36" s="157"/>
      <c r="E36" s="157"/>
      <c r="F36" s="157"/>
      <c r="G36" s="159"/>
      <c r="H36" s="177"/>
      <c r="I36" s="178"/>
      <c r="J36" s="178"/>
      <c r="K36" s="176"/>
      <c r="L36" s="173"/>
      <c r="M36" s="173"/>
      <c r="N36" s="173"/>
      <c r="O36" s="173"/>
      <c r="P36" s="175"/>
      <c r="Q36" s="175"/>
    </row>
    <row r="37" spans="1:17" s="31" customFormat="1" ht="25.5">
      <c r="A37" s="156">
        <v>2</v>
      </c>
      <c r="B37" s="157"/>
      <c r="C37" s="157"/>
      <c r="D37" s="157"/>
      <c r="E37" s="157"/>
      <c r="F37" s="157"/>
      <c r="G37" s="154" t="s">
        <v>179</v>
      </c>
      <c r="H37" s="177"/>
      <c r="I37" s="178"/>
      <c r="J37" s="178"/>
      <c r="K37" s="176"/>
      <c r="L37" s="173">
        <v>63192055.920000002</v>
      </c>
      <c r="M37" s="173">
        <v>62950186.32</v>
      </c>
      <c r="N37" s="173">
        <v>62950186.32</v>
      </c>
      <c r="O37" s="173">
        <v>62950186.32</v>
      </c>
      <c r="P37" s="175"/>
      <c r="Q37" s="175"/>
    </row>
    <row r="38" spans="1:17" s="31" customFormat="1" ht="12.75">
      <c r="A38" s="156"/>
      <c r="B38" s="157">
        <v>1</v>
      </c>
      <c r="C38" s="157"/>
      <c r="D38" s="157"/>
      <c r="E38" s="157"/>
      <c r="F38" s="157"/>
      <c r="G38" s="159" t="s">
        <v>180</v>
      </c>
      <c r="H38" s="177"/>
      <c r="I38" s="178"/>
      <c r="J38" s="178"/>
      <c r="K38" s="176"/>
      <c r="L38" s="173">
        <v>63192055.920000002</v>
      </c>
      <c r="M38" s="173">
        <v>62950186.32</v>
      </c>
      <c r="N38" s="173">
        <v>62950186.32</v>
      </c>
      <c r="O38" s="173">
        <v>62950186.32</v>
      </c>
      <c r="P38" s="175"/>
      <c r="Q38" s="175"/>
    </row>
    <row r="39" spans="1:17" s="31" customFormat="1" ht="24">
      <c r="A39" s="156"/>
      <c r="B39" s="157"/>
      <c r="C39" s="157">
        <v>7</v>
      </c>
      <c r="D39" s="157"/>
      <c r="E39" s="157"/>
      <c r="F39" s="157"/>
      <c r="G39" s="159" t="s">
        <v>181</v>
      </c>
      <c r="H39" s="177"/>
      <c r="I39" s="178"/>
      <c r="J39" s="178"/>
      <c r="K39" s="176"/>
      <c r="L39" s="173">
        <v>63192055.920000002</v>
      </c>
      <c r="M39" s="173">
        <v>62950186.32</v>
      </c>
      <c r="N39" s="173">
        <v>62950186.32</v>
      </c>
      <c r="O39" s="173">
        <v>62950186.32</v>
      </c>
      <c r="P39" s="175"/>
      <c r="Q39" s="175"/>
    </row>
    <row r="40" spans="1:17" s="31" customFormat="1" ht="12.75">
      <c r="A40" s="156"/>
      <c r="B40" s="157"/>
      <c r="C40" s="157"/>
      <c r="D40" s="157">
        <v>1</v>
      </c>
      <c r="E40" s="157"/>
      <c r="F40" s="157"/>
      <c r="G40" s="159" t="s">
        <v>182</v>
      </c>
      <c r="H40" s="177"/>
      <c r="I40" s="178"/>
      <c r="J40" s="178"/>
      <c r="K40" s="176"/>
      <c r="L40" s="173">
        <v>43209735.670000002</v>
      </c>
      <c r="M40" s="173">
        <v>43055656.700000003</v>
      </c>
      <c r="N40" s="173">
        <v>43055656.700000003</v>
      </c>
      <c r="O40" s="173">
        <v>43055656.700000003</v>
      </c>
      <c r="P40" s="175"/>
      <c r="Q40" s="175"/>
    </row>
    <row r="41" spans="1:17" s="31" customFormat="1" ht="24">
      <c r="A41" s="156"/>
      <c r="B41" s="157"/>
      <c r="C41" s="157"/>
      <c r="D41" s="157"/>
      <c r="E41" s="157">
        <v>201</v>
      </c>
      <c r="F41" s="157"/>
      <c r="G41" s="159" t="s">
        <v>183</v>
      </c>
      <c r="H41" s="177" t="s">
        <v>230</v>
      </c>
      <c r="I41" s="178">
        <v>9949</v>
      </c>
      <c r="J41" s="178">
        <v>9949</v>
      </c>
      <c r="K41" s="176">
        <v>1</v>
      </c>
      <c r="L41" s="173">
        <v>43209735.670000002</v>
      </c>
      <c r="M41" s="173">
        <v>43055656.700000003</v>
      </c>
      <c r="N41" s="173">
        <v>43055656.700000003</v>
      </c>
      <c r="O41" s="173">
        <v>43055656.700000003</v>
      </c>
      <c r="P41" s="253">
        <v>0.99643416078319191</v>
      </c>
      <c r="Q41" s="253">
        <v>1.0035785999287754</v>
      </c>
    </row>
    <row r="42" spans="1:17" s="31" customFormat="1" ht="12.75">
      <c r="A42" s="156"/>
      <c r="B42" s="157"/>
      <c r="C42" s="157"/>
      <c r="D42" s="157">
        <v>2</v>
      </c>
      <c r="E42" s="157"/>
      <c r="F42" s="157"/>
      <c r="G42" s="159" t="s">
        <v>184</v>
      </c>
      <c r="H42" s="177"/>
      <c r="I42" s="178"/>
      <c r="J42" s="178"/>
      <c r="K42" s="176"/>
      <c r="L42" s="173">
        <v>19982320.25</v>
      </c>
      <c r="M42" s="173">
        <v>19894529.619999997</v>
      </c>
      <c r="N42" s="173">
        <v>19894529.619999997</v>
      </c>
      <c r="O42" s="173">
        <v>19894529.619999997</v>
      </c>
      <c r="P42" s="175"/>
      <c r="Q42" s="175"/>
    </row>
    <row r="43" spans="1:17" s="31" customFormat="1" ht="36">
      <c r="A43" s="156"/>
      <c r="B43" s="157"/>
      <c r="C43" s="157"/>
      <c r="D43" s="157"/>
      <c r="E43" s="157">
        <v>204</v>
      </c>
      <c r="F43" s="157"/>
      <c r="G43" s="159" t="s">
        <v>185</v>
      </c>
      <c r="H43" s="177" t="s">
        <v>231</v>
      </c>
      <c r="I43" s="178">
        <v>1632</v>
      </c>
      <c r="J43" s="178">
        <v>1625</v>
      </c>
      <c r="K43" s="176">
        <v>0.99571078431372551</v>
      </c>
      <c r="L43" s="173">
        <v>19982320.25</v>
      </c>
      <c r="M43" s="173">
        <v>19894529.619999997</v>
      </c>
      <c r="N43" s="173">
        <v>19894529.619999997</v>
      </c>
      <c r="O43" s="173">
        <v>19894529.619999997</v>
      </c>
      <c r="P43" s="253">
        <v>0.99560658477585939</v>
      </c>
      <c r="Q43" s="253">
        <v>1.000104659349847</v>
      </c>
    </row>
    <row r="44" spans="1:17" s="31" customFormat="1" ht="12.75">
      <c r="A44" s="156"/>
      <c r="B44" s="157"/>
      <c r="C44" s="157"/>
      <c r="D44" s="157"/>
      <c r="E44" s="157"/>
      <c r="F44" s="157"/>
      <c r="G44" s="159"/>
      <c r="H44" s="177"/>
      <c r="I44" s="178"/>
      <c r="J44" s="178"/>
      <c r="K44" s="176"/>
      <c r="L44" s="173"/>
      <c r="M44" s="173"/>
      <c r="N44" s="173"/>
      <c r="O44" s="173"/>
      <c r="P44" s="175"/>
      <c r="Q44" s="175"/>
    </row>
    <row r="45" spans="1:17" s="31" customFormat="1" ht="25.5">
      <c r="A45" s="156">
        <v>3</v>
      </c>
      <c r="B45" s="157"/>
      <c r="C45" s="157"/>
      <c r="D45" s="157"/>
      <c r="E45" s="157"/>
      <c r="F45" s="157"/>
      <c r="G45" s="154" t="s">
        <v>186</v>
      </c>
      <c r="H45" s="177"/>
      <c r="I45" s="178"/>
      <c r="J45" s="178"/>
      <c r="K45" s="176"/>
      <c r="L45" s="173">
        <v>1249547.46</v>
      </c>
      <c r="M45" s="173">
        <v>1249547.46</v>
      </c>
      <c r="N45" s="173">
        <v>1249547.46</v>
      </c>
      <c r="O45" s="173">
        <v>1249547.46</v>
      </c>
      <c r="P45" s="175"/>
      <c r="Q45" s="175"/>
    </row>
    <row r="46" spans="1:17" s="31" customFormat="1" ht="12.75">
      <c r="A46" s="156"/>
      <c r="B46" s="157">
        <v>2</v>
      </c>
      <c r="C46" s="157"/>
      <c r="D46" s="157"/>
      <c r="E46" s="157"/>
      <c r="F46" s="157"/>
      <c r="G46" s="159" t="s">
        <v>153</v>
      </c>
      <c r="H46" s="177"/>
      <c r="I46" s="178"/>
      <c r="J46" s="178"/>
      <c r="K46" s="176"/>
      <c r="L46" s="173">
        <v>516234</v>
      </c>
      <c r="M46" s="173">
        <v>516234</v>
      </c>
      <c r="N46" s="173">
        <v>516234</v>
      </c>
      <c r="O46" s="173">
        <v>516234</v>
      </c>
      <c r="P46" s="175"/>
      <c r="Q46" s="175"/>
    </row>
    <row r="47" spans="1:17" s="31" customFormat="1" ht="24">
      <c r="A47" s="156"/>
      <c r="B47" s="157"/>
      <c r="C47" s="157">
        <v>2</v>
      </c>
      <c r="D47" s="157"/>
      <c r="E47" s="157"/>
      <c r="F47" s="157"/>
      <c r="G47" s="159" t="s">
        <v>187</v>
      </c>
      <c r="H47" s="177"/>
      <c r="I47" s="178"/>
      <c r="J47" s="178"/>
      <c r="K47" s="176"/>
      <c r="L47" s="173">
        <v>516234</v>
      </c>
      <c r="M47" s="173">
        <v>516234</v>
      </c>
      <c r="N47" s="173">
        <v>516234</v>
      </c>
      <c r="O47" s="173">
        <v>516234</v>
      </c>
      <c r="P47" s="175"/>
      <c r="Q47" s="175"/>
    </row>
    <row r="48" spans="1:17" s="31" customFormat="1" ht="36">
      <c r="A48" s="156"/>
      <c r="B48" s="157"/>
      <c r="C48" s="157"/>
      <c r="D48" s="157">
        <v>3</v>
      </c>
      <c r="E48" s="157"/>
      <c r="F48" s="157"/>
      <c r="G48" s="159" t="s">
        <v>188</v>
      </c>
      <c r="H48" s="177"/>
      <c r="I48" s="178"/>
      <c r="J48" s="178"/>
      <c r="K48" s="176"/>
      <c r="L48" s="173">
        <v>516234</v>
      </c>
      <c r="M48" s="173">
        <v>516234</v>
      </c>
      <c r="N48" s="173">
        <v>516234</v>
      </c>
      <c r="O48" s="173">
        <v>516234</v>
      </c>
      <c r="P48" s="175"/>
      <c r="Q48" s="175"/>
    </row>
    <row r="49" spans="1:17" s="31" customFormat="1" ht="24">
      <c r="A49" s="156"/>
      <c r="B49" s="157"/>
      <c r="C49" s="157"/>
      <c r="D49" s="157"/>
      <c r="E49" s="157">
        <v>212</v>
      </c>
      <c r="F49" s="157"/>
      <c r="G49" s="159" t="s">
        <v>189</v>
      </c>
      <c r="H49" s="177" t="s">
        <v>190</v>
      </c>
      <c r="I49" s="178">
        <v>11250</v>
      </c>
      <c r="J49" s="178">
        <v>11250</v>
      </c>
      <c r="K49" s="176">
        <v>1</v>
      </c>
      <c r="L49" s="173">
        <v>516234</v>
      </c>
      <c r="M49" s="173">
        <v>516234</v>
      </c>
      <c r="N49" s="173">
        <v>516234</v>
      </c>
      <c r="O49" s="173">
        <v>516234</v>
      </c>
      <c r="P49" s="253">
        <v>1</v>
      </c>
      <c r="Q49" s="253">
        <v>1</v>
      </c>
    </row>
    <row r="50" spans="1:17" s="31" customFormat="1" ht="12.75">
      <c r="A50" s="156"/>
      <c r="B50" s="157"/>
      <c r="C50" s="157"/>
      <c r="D50" s="157"/>
      <c r="E50" s="157"/>
      <c r="F50" s="157"/>
      <c r="G50" s="154"/>
      <c r="H50" s="177"/>
      <c r="I50" s="178"/>
      <c r="J50" s="178"/>
      <c r="K50" s="176"/>
      <c r="L50" s="173"/>
      <c r="M50" s="173"/>
      <c r="N50" s="173"/>
      <c r="O50" s="173"/>
      <c r="P50" s="175"/>
      <c r="Q50" s="175"/>
    </row>
    <row r="51" spans="1:17" s="31" customFormat="1" ht="12.75">
      <c r="A51" s="156"/>
      <c r="B51" s="157">
        <v>3</v>
      </c>
      <c r="C51" s="157"/>
      <c r="D51" s="157"/>
      <c r="E51" s="157"/>
      <c r="F51" s="157"/>
      <c r="G51" s="159" t="s">
        <v>175</v>
      </c>
      <c r="H51" s="177"/>
      <c r="I51" s="178"/>
      <c r="J51" s="178"/>
      <c r="K51" s="176"/>
      <c r="L51" s="173">
        <v>733313.46</v>
      </c>
      <c r="M51" s="173">
        <v>733313.46</v>
      </c>
      <c r="N51" s="173">
        <v>733313.46</v>
      </c>
      <c r="O51" s="173">
        <v>733313.46</v>
      </c>
      <c r="P51" s="175"/>
      <c r="Q51" s="175"/>
    </row>
    <row r="52" spans="1:17" s="31" customFormat="1" ht="36">
      <c r="A52" s="156"/>
      <c r="B52" s="157"/>
      <c r="C52" s="157">
        <v>1</v>
      </c>
      <c r="D52" s="157"/>
      <c r="E52" s="157"/>
      <c r="F52" s="157"/>
      <c r="G52" s="159" t="s">
        <v>176</v>
      </c>
      <c r="H52" s="177"/>
      <c r="I52" s="178"/>
      <c r="J52" s="178"/>
      <c r="K52" s="176"/>
      <c r="L52" s="173">
        <v>733313.46</v>
      </c>
      <c r="M52" s="173">
        <v>733313.46</v>
      </c>
      <c r="N52" s="173">
        <v>733313.46</v>
      </c>
      <c r="O52" s="173">
        <v>733313.46</v>
      </c>
      <c r="P52" s="175"/>
      <c r="Q52" s="175"/>
    </row>
    <row r="53" spans="1:17" s="31" customFormat="1" ht="24">
      <c r="A53" s="156"/>
      <c r="B53" s="157"/>
      <c r="C53" s="157"/>
      <c r="D53" s="157">
        <v>1</v>
      </c>
      <c r="E53" s="157"/>
      <c r="F53" s="157"/>
      <c r="G53" s="159" t="s">
        <v>191</v>
      </c>
      <c r="H53" s="177"/>
      <c r="I53" s="178"/>
      <c r="J53" s="178"/>
      <c r="K53" s="176"/>
      <c r="L53" s="173">
        <v>733313.46</v>
      </c>
      <c r="M53" s="173">
        <v>733313.46</v>
      </c>
      <c r="N53" s="173">
        <v>733313.46</v>
      </c>
      <c r="O53" s="173">
        <v>733313.46</v>
      </c>
      <c r="P53" s="175"/>
      <c r="Q53" s="175"/>
    </row>
    <row r="54" spans="1:17" s="31" customFormat="1" ht="36">
      <c r="A54" s="156"/>
      <c r="B54" s="157"/>
      <c r="C54" s="157"/>
      <c r="D54" s="157"/>
      <c r="E54" s="157">
        <v>213</v>
      </c>
      <c r="F54" s="157"/>
      <c r="G54" s="159" t="s">
        <v>192</v>
      </c>
      <c r="H54" s="177" t="s">
        <v>230</v>
      </c>
      <c r="I54" s="178">
        <v>300</v>
      </c>
      <c r="J54" s="178">
        <v>300</v>
      </c>
      <c r="K54" s="176">
        <v>1</v>
      </c>
      <c r="L54" s="173">
        <v>395241</v>
      </c>
      <c r="M54" s="173">
        <v>395241</v>
      </c>
      <c r="N54" s="173">
        <v>395241</v>
      </c>
      <c r="O54" s="173">
        <v>395241</v>
      </c>
      <c r="P54" s="253">
        <v>1</v>
      </c>
      <c r="Q54" s="253">
        <v>1</v>
      </c>
    </row>
    <row r="55" spans="1:17" s="31" customFormat="1" ht="36">
      <c r="A55" s="156"/>
      <c r="B55" s="157"/>
      <c r="C55" s="157"/>
      <c r="D55" s="157"/>
      <c r="E55" s="157">
        <v>215</v>
      </c>
      <c r="F55" s="157"/>
      <c r="G55" s="159" t="s">
        <v>193</v>
      </c>
      <c r="H55" s="177" t="s">
        <v>233</v>
      </c>
      <c r="I55" s="178">
        <v>4082</v>
      </c>
      <c r="J55" s="178">
        <v>4082</v>
      </c>
      <c r="K55" s="176">
        <v>1</v>
      </c>
      <c r="L55" s="173">
        <v>338072.45999999996</v>
      </c>
      <c r="M55" s="173">
        <v>338072.45999999996</v>
      </c>
      <c r="N55" s="173">
        <v>338072.45999999996</v>
      </c>
      <c r="O55" s="173">
        <v>338072.45999999996</v>
      </c>
      <c r="P55" s="253">
        <v>1</v>
      </c>
      <c r="Q55" s="253">
        <v>1</v>
      </c>
    </row>
    <row r="56" spans="1:17" s="31" customFormat="1" ht="12.75">
      <c r="A56" s="162"/>
      <c r="B56" s="163"/>
      <c r="C56" s="163"/>
      <c r="D56" s="163"/>
      <c r="E56" s="163"/>
      <c r="F56" s="163"/>
      <c r="G56" s="164"/>
      <c r="H56" s="177"/>
      <c r="I56" s="178"/>
      <c r="J56" s="178"/>
      <c r="K56" s="176"/>
      <c r="L56" s="173"/>
      <c r="M56" s="173"/>
      <c r="N56" s="173"/>
      <c r="O56" s="173"/>
      <c r="P56" s="175"/>
      <c r="Q56" s="175"/>
    </row>
    <row r="57" spans="1:17" s="31" customFormat="1" ht="38.25">
      <c r="A57" s="156">
        <v>4</v>
      </c>
      <c r="B57" s="157"/>
      <c r="C57" s="157"/>
      <c r="D57" s="157"/>
      <c r="E57" s="157"/>
      <c r="F57" s="157"/>
      <c r="G57" s="154" t="s">
        <v>194</v>
      </c>
      <c r="H57" s="177"/>
      <c r="I57" s="178"/>
      <c r="J57" s="178"/>
      <c r="K57" s="176"/>
      <c r="L57" s="173">
        <v>234149539.96000004</v>
      </c>
      <c r="M57" s="173">
        <v>159392105.04999998</v>
      </c>
      <c r="N57" s="173">
        <v>159392105.04999998</v>
      </c>
      <c r="O57" s="173">
        <v>159392105.04999998</v>
      </c>
      <c r="P57" s="175"/>
      <c r="Q57" s="175"/>
    </row>
    <row r="58" spans="1:17" s="31" customFormat="1" ht="12.75">
      <c r="A58" s="156"/>
      <c r="B58" s="157">
        <v>2</v>
      </c>
      <c r="C58" s="157"/>
      <c r="D58" s="157"/>
      <c r="E58" s="157"/>
      <c r="F58" s="157"/>
      <c r="G58" s="159" t="s">
        <v>153</v>
      </c>
      <c r="H58" s="177"/>
      <c r="I58" s="178"/>
      <c r="J58" s="178"/>
      <c r="K58" s="176"/>
      <c r="L58" s="173">
        <v>234149539.96000004</v>
      </c>
      <c r="M58" s="173">
        <v>159392105.04999998</v>
      </c>
      <c r="N58" s="173">
        <v>159392105.04999998</v>
      </c>
      <c r="O58" s="173">
        <v>159392105.04999998</v>
      </c>
      <c r="P58" s="175"/>
      <c r="Q58" s="175"/>
    </row>
    <row r="59" spans="1:17" s="31" customFormat="1" ht="12.75">
      <c r="A59" s="156"/>
      <c r="B59" s="157"/>
      <c r="C59" s="157">
        <v>1</v>
      </c>
      <c r="D59" s="157"/>
      <c r="E59" s="157"/>
      <c r="F59" s="157"/>
      <c r="G59" s="159" t="s">
        <v>195</v>
      </c>
      <c r="H59" s="177"/>
      <c r="I59" s="178"/>
      <c r="J59" s="178"/>
      <c r="K59" s="176"/>
      <c r="L59" s="173">
        <v>96744215.120000005</v>
      </c>
      <c r="M59" s="173">
        <v>60629563.759999998</v>
      </c>
      <c r="N59" s="173">
        <v>60629563.759999998</v>
      </c>
      <c r="O59" s="173">
        <v>60629563.759999998</v>
      </c>
      <c r="P59" s="175"/>
      <c r="Q59" s="175"/>
    </row>
    <row r="60" spans="1:17" s="31" customFormat="1" ht="12.75">
      <c r="A60" s="156"/>
      <c r="B60" s="157"/>
      <c r="C60" s="157"/>
      <c r="D60" s="157">
        <v>1</v>
      </c>
      <c r="E60" s="157"/>
      <c r="F60" s="157"/>
      <c r="G60" s="159" t="s">
        <v>196</v>
      </c>
      <c r="H60" s="177"/>
      <c r="I60" s="178"/>
      <c r="J60" s="178"/>
      <c r="K60" s="176"/>
      <c r="L60" s="173">
        <v>44311470.329999998</v>
      </c>
      <c r="M60" s="173">
        <v>31743409.969999999</v>
      </c>
      <c r="N60" s="173">
        <v>31743409.969999999</v>
      </c>
      <c r="O60" s="173">
        <v>31743409.969999999</v>
      </c>
      <c r="P60" s="175"/>
      <c r="Q60" s="175"/>
    </row>
    <row r="61" spans="1:17" s="31" customFormat="1" ht="24">
      <c r="A61" s="156"/>
      <c r="B61" s="157"/>
      <c r="C61" s="157"/>
      <c r="D61" s="157"/>
      <c r="E61" s="157">
        <v>203</v>
      </c>
      <c r="F61" s="157"/>
      <c r="G61" s="159" t="s">
        <v>197</v>
      </c>
      <c r="H61" s="177" t="s">
        <v>243</v>
      </c>
      <c r="I61" s="178">
        <v>126050</v>
      </c>
      <c r="J61" s="178">
        <v>126050</v>
      </c>
      <c r="K61" s="176">
        <v>1</v>
      </c>
      <c r="L61" s="173">
        <v>44311470.329999998</v>
      </c>
      <c r="M61" s="173">
        <v>31743409.969999999</v>
      </c>
      <c r="N61" s="173">
        <v>31743409.969999999</v>
      </c>
      <c r="O61" s="173">
        <v>31743409.969999999</v>
      </c>
      <c r="P61" s="253">
        <v>0.71637004445119712</v>
      </c>
      <c r="Q61" s="253">
        <v>1.3959265993123549</v>
      </c>
    </row>
    <row r="62" spans="1:17" s="31" customFormat="1" ht="36">
      <c r="A62" s="156"/>
      <c r="B62" s="157"/>
      <c r="C62" s="157"/>
      <c r="D62" s="157">
        <v>3</v>
      </c>
      <c r="E62" s="157"/>
      <c r="F62" s="157"/>
      <c r="G62" s="159" t="s">
        <v>188</v>
      </c>
      <c r="H62" s="177"/>
      <c r="I62" s="178"/>
      <c r="J62" s="178"/>
      <c r="K62" s="176"/>
      <c r="L62" s="173">
        <v>13652442.109999999</v>
      </c>
      <c r="M62" s="173">
        <v>13587351.109999999</v>
      </c>
      <c r="N62" s="173">
        <v>13587351.109999999</v>
      </c>
      <c r="O62" s="173">
        <v>13587351.109999999</v>
      </c>
      <c r="P62" s="175"/>
      <c r="Q62" s="175"/>
    </row>
    <row r="63" spans="1:17" s="31" customFormat="1" ht="36">
      <c r="A63" s="156"/>
      <c r="B63" s="157"/>
      <c r="C63" s="157"/>
      <c r="D63" s="157"/>
      <c r="E63" s="157">
        <v>206</v>
      </c>
      <c r="F63" s="157"/>
      <c r="G63" s="159" t="s">
        <v>198</v>
      </c>
      <c r="H63" s="177" t="s">
        <v>237</v>
      </c>
      <c r="I63" s="178">
        <v>0</v>
      </c>
      <c r="J63" s="178">
        <v>0</v>
      </c>
      <c r="K63" s="176">
        <v>0</v>
      </c>
      <c r="L63" s="173">
        <v>13652442.109999999</v>
      </c>
      <c r="M63" s="173">
        <v>13587351.109999999</v>
      </c>
      <c r="N63" s="173">
        <v>13587351.109999999</v>
      </c>
      <c r="O63" s="173">
        <v>13587351.109999999</v>
      </c>
      <c r="P63" s="253">
        <v>0.99523228155991794</v>
      </c>
      <c r="Q63" s="253">
        <v>0</v>
      </c>
    </row>
    <row r="64" spans="1:17" s="31" customFormat="1" ht="36">
      <c r="A64" s="156"/>
      <c r="B64" s="157"/>
      <c r="C64" s="157"/>
      <c r="D64" s="157">
        <v>5</v>
      </c>
      <c r="E64" s="157"/>
      <c r="F64" s="157"/>
      <c r="G64" s="159" t="s">
        <v>199</v>
      </c>
      <c r="H64" s="177"/>
      <c r="I64" s="178"/>
      <c r="J64" s="178"/>
      <c r="K64" s="176"/>
      <c r="L64" s="173">
        <v>38780302.68</v>
      </c>
      <c r="M64" s="173">
        <v>15298802.679999998</v>
      </c>
      <c r="N64" s="173">
        <v>15298802.679999998</v>
      </c>
      <c r="O64" s="173">
        <v>15298802.679999998</v>
      </c>
      <c r="P64" s="175"/>
      <c r="Q64" s="175"/>
    </row>
    <row r="65" spans="1:17" s="31" customFormat="1" ht="24">
      <c r="A65" s="156"/>
      <c r="B65" s="157"/>
      <c r="C65" s="157"/>
      <c r="D65" s="157"/>
      <c r="E65" s="157">
        <v>207</v>
      </c>
      <c r="F65" s="157"/>
      <c r="G65" s="159" t="s">
        <v>200</v>
      </c>
      <c r="H65" s="177" t="s">
        <v>240</v>
      </c>
      <c r="I65" s="178">
        <v>1380000</v>
      </c>
      <c r="J65" s="178">
        <v>1380000</v>
      </c>
      <c r="K65" s="176">
        <v>1</v>
      </c>
      <c r="L65" s="173">
        <v>19249991.68</v>
      </c>
      <c r="M65" s="173">
        <v>13768491.679999998</v>
      </c>
      <c r="N65" s="173">
        <v>13768491.679999998</v>
      </c>
      <c r="O65" s="173">
        <v>13768491.679999998</v>
      </c>
      <c r="P65" s="253">
        <v>0.71524663017412782</v>
      </c>
      <c r="Q65" s="253">
        <v>1.3981191351527913</v>
      </c>
    </row>
    <row r="66" spans="1:17" s="31" customFormat="1" ht="12.75">
      <c r="A66" s="156"/>
      <c r="B66" s="157"/>
      <c r="C66" s="157"/>
      <c r="D66" s="157"/>
      <c r="E66" s="157">
        <v>208</v>
      </c>
      <c r="F66" s="157"/>
      <c r="G66" s="159" t="s">
        <v>201</v>
      </c>
      <c r="H66" s="177" t="s">
        <v>241</v>
      </c>
      <c r="I66" s="178">
        <v>3520</v>
      </c>
      <c r="J66" s="178">
        <v>3520</v>
      </c>
      <c r="K66" s="176">
        <v>1</v>
      </c>
      <c r="L66" s="173">
        <v>19530311</v>
      </c>
      <c r="M66" s="173">
        <v>1530311</v>
      </c>
      <c r="N66" s="173">
        <v>1530311</v>
      </c>
      <c r="O66" s="173">
        <v>1530311</v>
      </c>
      <c r="P66" s="253">
        <v>7.8355690290850974E-2</v>
      </c>
      <c r="Q66" s="253">
        <v>12.762314980419013</v>
      </c>
    </row>
    <row r="67" spans="1:17" s="31" customFormat="1" ht="24">
      <c r="A67" s="156"/>
      <c r="B67" s="157"/>
      <c r="C67" s="157">
        <v>2</v>
      </c>
      <c r="D67" s="157"/>
      <c r="E67" s="157"/>
      <c r="F67" s="157"/>
      <c r="G67" s="159" t="s">
        <v>187</v>
      </c>
      <c r="H67" s="177"/>
      <c r="I67" s="178"/>
      <c r="J67" s="178"/>
      <c r="K67" s="176"/>
      <c r="L67" s="173">
        <v>137405324.84000003</v>
      </c>
      <c r="M67" s="173">
        <v>98762541.289999992</v>
      </c>
      <c r="N67" s="173">
        <v>98762541.289999992</v>
      </c>
      <c r="O67" s="173">
        <v>98762541.289999992</v>
      </c>
      <c r="P67" s="175"/>
      <c r="Q67" s="175"/>
    </row>
    <row r="68" spans="1:17" s="31" customFormat="1" ht="12.75">
      <c r="A68" s="156"/>
      <c r="B68" s="157"/>
      <c r="C68" s="157"/>
      <c r="D68" s="157">
        <v>1</v>
      </c>
      <c r="E68" s="157"/>
      <c r="F68" s="157"/>
      <c r="G68" s="159" t="s">
        <v>202</v>
      </c>
      <c r="H68" s="177"/>
      <c r="I68" s="178"/>
      <c r="J68" s="178"/>
      <c r="K68" s="176"/>
      <c r="L68" s="173">
        <v>38425161.800000004</v>
      </c>
      <c r="M68" s="173">
        <v>34786867.450000003</v>
      </c>
      <c r="N68" s="173">
        <v>34786867.450000003</v>
      </c>
      <c r="O68" s="173">
        <v>34786867.450000003</v>
      </c>
      <c r="P68" s="175"/>
      <c r="Q68" s="175"/>
    </row>
    <row r="69" spans="1:17" s="31" customFormat="1" ht="12.75">
      <c r="A69" s="156"/>
      <c r="B69" s="157"/>
      <c r="C69" s="157"/>
      <c r="D69" s="157"/>
      <c r="E69" s="157">
        <v>211</v>
      </c>
      <c r="F69" s="157"/>
      <c r="G69" s="159" t="s">
        <v>203</v>
      </c>
      <c r="H69" s="177" t="s">
        <v>239</v>
      </c>
      <c r="I69" s="178">
        <v>90000</v>
      </c>
      <c r="J69" s="178">
        <v>90000</v>
      </c>
      <c r="K69" s="176">
        <v>1</v>
      </c>
      <c r="L69" s="173">
        <v>3895107</v>
      </c>
      <c r="M69" s="173">
        <v>260192</v>
      </c>
      <c r="N69" s="173">
        <v>260192</v>
      </c>
      <c r="O69" s="173">
        <v>260192</v>
      </c>
      <c r="P69" s="253">
        <v>6.679970537394736E-2</v>
      </c>
      <c r="Q69" s="253">
        <v>14.970125907022508</v>
      </c>
    </row>
    <row r="70" spans="1:17" s="31" customFormat="1" ht="36">
      <c r="A70" s="156"/>
      <c r="B70" s="157"/>
      <c r="C70" s="157"/>
      <c r="D70" s="157"/>
      <c r="E70" s="157">
        <v>215</v>
      </c>
      <c r="F70" s="157"/>
      <c r="G70" s="159" t="s">
        <v>204</v>
      </c>
      <c r="H70" s="177" t="s">
        <v>236</v>
      </c>
      <c r="I70" s="178">
        <v>0</v>
      </c>
      <c r="J70" s="178">
        <v>0</v>
      </c>
      <c r="K70" s="176">
        <v>0</v>
      </c>
      <c r="L70" s="173">
        <v>4027.4</v>
      </c>
      <c r="M70" s="173">
        <v>4027.4</v>
      </c>
      <c r="N70" s="173">
        <v>4027.4</v>
      </c>
      <c r="O70" s="173">
        <v>4027.4</v>
      </c>
      <c r="P70" s="253">
        <v>1</v>
      </c>
      <c r="Q70" s="253">
        <v>0</v>
      </c>
    </row>
    <row r="71" spans="1:17" s="31" customFormat="1" ht="36">
      <c r="A71" s="156"/>
      <c r="B71" s="157"/>
      <c r="C71" s="157"/>
      <c r="D71" s="157"/>
      <c r="E71" s="157">
        <v>216</v>
      </c>
      <c r="F71" s="157"/>
      <c r="G71" s="159" t="s">
        <v>205</v>
      </c>
      <c r="H71" s="177" t="s">
        <v>240</v>
      </c>
      <c r="I71" s="178">
        <v>0</v>
      </c>
      <c r="J71" s="178">
        <v>0</v>
      </c>
      <c r="K71" s="176">
        <v>0</v>
      </c>
      <c r="L71" s="173">
        <v>19895353.660000004</v>
      </c>
      <c r="M71" s="173">
        <v>19895353.660000004</v>
      </c>
      <c r="N71" s="173">
        <v>19895353.660000004</v>
      </c>
      <c r="O71" s="173">
        <v>19895353.660000004</v>
      </c>
      <c r="P71" s="253">
        <v>1</v>
      </c>
      <c r="Q71" s="253">
        <v>0</v>
      </c>
    </row>
    <row r="72" spans="1:17" s="31" customFormat="1" ht="36">
      <c r="A72" s="156"/>
      <c r="B72" s="157"/>
      <c r="C72" s="157"/>
      <c r="D72" s="157"/>
      <c r="E72" s="157">
        <v>218</v>
      </c>
      <c r="F72" s="157"/>
      <c r="G72" s="159" t="s">
        <v>206</v>
      </c>
      <c r="H72" s="177" t="s">
        <v>240</v>
      </c>
      <c r="I72" s="178">
        <v>0</v>
      </c>
      <c r="J72" s="178">
        <v>0</v>
      </c>
      <c r="K72" s="176">
        <v>0</v>
      </c>
      <c r="L72" s="173">
        <v>13217537.810000001</v>
      </c>
      <c r="M72" s="173">
        <v>13214158.460000001</v>
      </c>
      <c r="N72" s="173">
        <v>13214158.460000001</v>
      </c>
      <c r="O72" s="173">
        <v>13214158.460000001</v>
      </c>
      <c r="P72" s="253">
        <v>0.99974432832736493</v>
      </c>
      <c r="Q72" s="253">
        <v>0</v>
      </c>
    </row>
    <row r="73" spans="1:17" s="31" customFormat="1" ht="48">
      <c r="A73" s="156"/>
      <c r="B73" s="157"/>
      <c r="C73" s="157"/>
      <c r="D73" s="157"/>
      <c r="E73" s="157">
        <v>219</v>
      </c>
      <c r="F73" s="157"/>
      <c r="G73" s="159" t="s">
        <v>207</v>
      </c>
      <c r="H73" s="177" t="s">
        <v>235</v>
      </c>
      <c r="I73" s="178">
        <v>0</v>
      </c>
      <c r="J73" s="178">
        <v>0</v>
      </c>
      <c r="K73" s="176">
        <v>0</v>
      </c>
      <c r="L73" s="173">
        <v>1413135.93</v>
      </c>
      <c r="M73" s="173">
        <v>1413135.93</v>
      </c>
      <c r="N73" s="173">
        <v>1413135.93</v>
      </c>
      <c r="O73" s="173">
        <v>1413135.93</v>
      </c>
      <c r="P73" s="253">
        <v>1</v>
      </c>
      <c r="Q73" s="253">
        <v>0</v>
      </c>
    </row>
    <row r="74" spans="1:17" s="31" customFormat="1" ht="12.75">
      <c r="A74" s="156"/>
      <c r="B74" s="157"/>
      <c r="C74" s="157"/>
      <c r="D74" s="157">
        <v>3</v>
      </c>
      <c r="E74" s="157"/>
      <c r="F74" s="157"/>
      <c r="G74" s="159" t="s">
        <v>208</v>
      </c>
      <c r="H74" s="177"/>
      <c r="I74" s="178"/>
      <c r="J74" s="178"/>
      <c r="K74" s="176"/>
      <c r="L74" s="173">
        <v>9481406.2700000014</v>
      </c>
      <c r="M74" s="173">
        <v>9481406.2700000014</v>
      </c>
      <c r="N74" s="173">
        <v>9481406.2700000014</v>
      </c>
      <c r="O74" s="173">
        <v>9481406.2700000014</v>
      </c>
      <c r="P74" s="175"/>
      <c r="Q74" s="175"/>
    </row>
    <row r="75" spans="1:17" s="31" customFormat="1" ht="48">
      <c r="A75" s="156"/>
      <c r="B75" s="157"/>
      <c r="C75" s="157"/>
      <c r="D75" s="157"/>
      <c r="E75" s="157">
        <v>222</v>
      </c>
      <c r="F75" s="157"/>
      <c r="G75" s="159" t="s">
        <v>209</v>
      </c>
      <c r="H75" s="177" t="s">
        <v>239</v>
      </c>
      <c r="I75" s="178">
        <v>0</v>
      </c>
      <c r="J75" s="178">
        <v>0</v>
      </c>
      <c r="K75" s="176">
        <v>0</v>
      </c>
      <c r="L75" s="173">
        <v>9481406.2700000014</v>
      </c>
      <c r="M75" s="173">
        <v>9481406.2700000014</v>
      </c>
      <c r="N75" s="173">
        <v>9481406.2700000014</v>
      </c>
      <c r="O75" s="173">
        <v>9481406.2700000014</v>
      </c>
      <c r="P75" s="253">
        <v>1</v>
      </c>
      <c r="Q75" s="253">
        <v>0</v>
      </c>
    </row>
    <row r="76" spans="1:17" s="31" customFormat="1" ht="12.75">
      <c r="A76" s="156"/>
      <c r="B76" s="157"/>
      <c r="C76" s="157"/>
      <c r="D76" s="157">
        <v>4</v>
      </c>
      <c r="E76" s="157"/>
      <c r="F76" s="157"/>
      <c r="G76" s="159" t="s">
        <v>210</v>
      </c>
      <c r="H76" s="177"/>
      <c r="I76" s="178"/>
      <c r="J76" s="178"/>
      <c r="K76" s="176"/>
      <c r="L76" s="173">
        <v>80802702.140000015</v>
      </c>
      <c r="M76" s="173">
        <v>45798212.939999998</v>
      </c>
      <c r="N76" s="173">
        <v>45798212.939999998</v>
      </c>
      <c r="O76" s="173">
        <v>45798212.939999998</v>
      </c>
      <c r="P76" s="175"/>
      <c r="Q76" s="175"/>
    </row>
    <row r="77" spans="1:17" s="31" customFormat="1" ht="12.75">
      <c r="A77" s="156"/>
      <c r="B77" s="157"/>
      <c r="C77" s="157"/>
      <c r="D77" s="157"/>
      <c r="E77" s="157">
        <v>223</v>
      </c>
      <c r="F77" s="157"/>
      <c r="G77" s="159" t="s">
        <v>211</v>
      </c>
      <c r="H77" s="177" t="s">
        <v>238</v>
      </c>
      <c r="I77" s="178">
        <v>2000</v>
      </c>
      <c r="J77" s="178">
        <v>2000</v>
      </c>
      <c r="K77" s="176">
        <v>1</v>
      </c>
      <c r="L77" s="173">
        <v>80802702.140000015</v>
      </c>
      <c r="M77" s="173">
        <v>45798212.939999998</v>
      </c>
      <c r="N77" s="173">
        <v>45798212.939999998</v>
      </c>
      <c r="O77" s="173">
        <v>45798212.939999998</v>
      </c>
      <c r="P77" s="253">
        <v>0.56679061129229691</v>
      </c>
      <c r="Q77" s="253">
        <v>1.7643199800363221</v>
      </c>
    </row>
    <row r="78" spans="1:17" s="31" customFormat="1" ht="12.75">
      <c r="A78" s="156"/>
      <c r="B78" s="157"/>
      <c r="C78" s="157"/>
      <c r="D78" s="157">
        <v>5</v>
      </c>
      <c r="E78" s="157"/>
      <c r="F78" s="157"/>
      <c r="G78" s="159" t="s">
        <v>212</v>
      </c>
      <c r="H78" s="177"/>
      <c r="I78" s="178"/>
      <c r="J78" s="178"/>
      <c r="K78" s="176"/>
      <c r="L78" s="173">
        <v>8696054.629999999</v>
      </c>
      <c r="M78" s="173">
        <v>8696054.629999999</v>
      </c>
      <c r="N78" s="173">
        <v>8696054.629999999</v>
      </c>
      <c r="O78" s="173">
        <v>8696054.629999999</v>
      </c>
      <c r="P78" s="175"/>
      <c r="Q78" s="175"/>
    </row>
    <row r="79" spans="1:17" s="31" customFormat="1" ht="48">
      <c r="A79" s="156"/>
      <c r="B79" s="157"/>
      <c r="C79" s="157"/>
      <c r="D79" s="157"/>
      <c r="E79" s="157">
        <v>224</v>
      </c>
      <c r="F79" s="157"/>
      <c r="G79" s="159" t="s">
        <v>213</v>
      </c>
      <c r="H79" s="177" t="s">
        <v>232</v>
      </c>
      <c r="I79" s="178">
        <v>0</v>
      </c>
      <c r="J79" s="178">
        <v>0</v>
      </c>
      <c r="K79" s="176">
        <v>0</v>
      </c>
      <c r="L79" s="173">
        <v>8696054.629999999</v>
      </c>
      <c r="M79" s="173">
        <v>8696054.629999999</v>
      </c>
      <c r="N79" s="173">
        <v>8696054.629999999</v>
      </c>
      <c r="O79" s="173">
        <v>8696054.629999999</v>
      </c>
      <c r="P79" s="253">
        <v>1</v>
      </c>
      <c r="Q79" s="253">
        <v>0</v>
      </c>
    </row>
    <row r="80" spans="1:17" s="31" customFormat="1" ht="15" customHeight="1">
      <c r="A80" s="156"/>
      <c r="B80" s="157"/>
      <c r="C80" s="157"/>
      <c r="D80" s="157"/>
      <c r="E80" s="157"/>
      <c r="F80" s="157"/>
      <c r="G80" s="159"/>
      <c r="H80" s="177"/>
      <c r="I80" s="178"/>
      <c r="J80" s="178"/>
      <c r="K80" s="176"/>
      <c r="L80" s="173"/>
      <c r="M80" s="173"/>
      <c r="N80" s="173"/>
      <c r="O80" s="173"/>
      <c r="P80" s="175"/>
      <c r="Q80" s="175"/>
    </row>
    <row r="81" spans="1:17" s="31" customFormat="1" ht="38.25">
      <c r="A81" s="156">
        <v>5</v>
      </c>
      <c r="B81" s="157"/>
      <c r="C81" s="157"/>
      <c r="D81" s="157"/>
      <c r="E81" s="157"/>
      <c r="F81" s="157"/>
      <c r="G81" s="165" t="s">
        <v>214</v>
      </c>
      <c r="H81" s="177"/>
      <c r="I81" s="178"/>
      <c r="J81" s="178"/>
      <c r="K81" s="176"/>
      <c r="L81" s="173">
        <v>89041237.510000005</v>
      </c>
      <c r="M81" s="173">
        <v>87288749.330000013</v>
      </c>
      <c r="N81" s="173">
        <v>87288749.330000013</v>
      </c>
      <c r="O81" s="173">
        <v>87288749.330000013</v>
      </c>
      <c r="P81" s="175"/>
      <c r="Q81" s="175"/>
    </row>
    <row r="82" spans="1:17" s="31" customFormat="1" ht="12.75">
      <c r="A82" s="156"/>
      <c r="B82" s="157">
        <v>1</v>
      </c>
      <c r="C82" s="157"/>
      <c r="D82" s="157"/>
      <c r="E82" s="157"/>
      <c r="F82" s="157"/>
      <c r="G82" s="159" t="s">
        <v>180</v>
      </c>
      <c r="H82" s="177"/>
      <c r="I82" s="178"/>
      <c r="J82" s="178"/>
      <c r="K82" s="176"/>
      <c r="L82" s="173">
        <v>88770718.510000005</v>
      </c>
      <c r="M82" s="173">
        <v>87018230.330000013</v>
      </c>
      <c r="N82" s="173">
        <v>87018230.330000013</v>
      </c>
      <c r="O82" s="173">
        <v>87018230.330000013</v>
      </c>
      <c r="P82" s="175"/>
      <c r="Q82" s="175"/>
    </row>
    <row r="83" spans="1:17" s="31" customFormat="1" ht="24">
      <c r="A83" s="156"/>
      <c r="B83" s="157"/>
      <c r="C83" s="157">
        <v>3</v>
      </c>
      <c r="D83" s="157"/>
      <c r="E83" s="157"/>
      <c r="F83" s="157"/>
      <c r="G83" s="159" t="s">
        <v>215</v>
      </c>
      <c r="H83" s="177"/>
      <c r="I83" s="178"/>
      <c r="J83" s="178"/>
      <c r="K83" s="176"/>
      <c r="L83" s="173">
        <v>43278480.659999996</v>
      </c>
      <c r="M83" s="173">
        <v>43163885.549999997</v>
      </c>
      <c r="N83" s="173">
        <v>43163885.549999997</v>
      </c>
      <c r="O83" s="173">
        <v>43163885.549999997</v>
      </c>
      <c r="P83" s="175"/>
      <c r="Q83" s="175"/>
    </row>
    <row r="84" spans="1:17" s="31" customFormat="1" ht="12.75">
      <c r="A84" s="156"/>
      <c r="B84" s="157"/>
      <c r="C84" s="157"/>
      <c r="D84" s="157">
        <v>1</v>
      </c>
      <c r="E84" s="157"/>
      <c r="F84" s="157"/>
      <c r="G84" s="159" t="s">
        <v>216</v>
      </c>
      <c r="H84" s="177"/>
      <c r="I84" s="178"/>
      <c r="J84" s="178"/>
      <c r="K84" s="176"/>
      <c r="L84" s="173">
        <v>26411725.569999997</v>
      </c>
      <c r="M84" s="173">
        <v>26386069.459999997</v>
      </c>
      <c r="N84" s="173">
        <v>26386069.459999997</v>
      </c>
      <c r="O84" s="173">
        <v>26386069.459999997</v>
      </c>
      <c r="P84" s="175"/>
      <c r="Q84" s="175"/>
    </row>
    <row r="85" spans="1:17" s="31" customFormat="1" ht="12.75">
      <c r="A85" s="156"/>
      <c r="B85" s="157"/>
      <c r="C85" s="157"/>
      <c r="D85" s="157"/>
      <c r="E85" s="157">
        <v>204</v>
      </c>
      <c r="F85" s="157"/>
      <c r="G85" s="166" t="s">
        <v>217</v>
      </c>
      <c r="H85" s="177" t="s">
        <v>242</v>
      </c>
      <c r="I85" s="178">
        <v>1</v>
      </c>
      <c r="J85" s="178">
        <v>1</v>
      </c>
      <c r="K85" s="176">
        <v>1</v>
      </c>
      <c r="L85" s="173">
        <v>26411725.569999997</v>
      </c>
      <c r="M85" s="173">
        <v>26386069.459999997</v>
      </c>
      <c r="N85" s="173">
        <v>26386069.459999997</v>
      </c>
      <c r="O85" s="173">
        <v>26386069.459999997</v>
      </c>
      <c r="P85" s="253">
        <v>0.99902860909515356</v>
      </c>
      <c r="Q85" s="253">
        <v>1.0009723354226325</v>
      </c>
    </row>
    <row r="86" spans="1:17" s="31" customFormat="1" ht="12.75">
      <c r="A86" s="156"/>
      <c r="B86" s="157"/>
      <c r="C86" s="157"/>
      <c r="D86" s="157">
        <v>5</v>
      </c>
      <c r="E86" s="157"/>
      <c r="F86" s="157"/>
      <c r="G86" s="159" t="s">
        <v>218</v>
      </c>
      <c r="H86" s="177"/>
      <c r="I86" s="178"/>
      <c r="J86" s="178"/>
      <c r="K86" s="176"/>
      <c r="L86" s="173">
        <v>16866755.09</v>
      </c>
      <c r="M86" s="173">
        <v>16777816.09</v>
      </c>
      <c r="N86" s="173">
        <v>16777816.09</v>
      </c>
      <c r="O86" s="173">
        <v>16777816.09</v>
      </c>
      <c r="P86" s="175"/>
      <c r="Q86" s="175"/>
    </row>
    <row r="87" spans="1:17" s="31" customFormat="1" ht="12.75">
      <c r="A87" s="156"/>
      <c r="B87" s="157"/>
      <c r="C87" s="157"/>
      <c r="D87" s="157"/>
      <c r="E87" s="157">
        <v>208</v>
      </c>
      <c r="F87" s="157"/>
      <c r="G87" s="166" t="s">
        <v>219</v>
      </c>
      <c r="H87" s="177" t="s">
        <v>242</v>
      </c>
      <c r="I87" s="178">
        <v>7203</v>
      </c>
      <c r="J87" s="178">
        <v>7203</v>
      </c>
      <c r="K87" s="176">
        <v>1</v>
      </c>
      <c r="L87" s="173">
        <v>16866755.09</v>
      </c>
      <c r="M87" s="173">
        <v>16777816.09</v>
      </c>
      <c r="N87" s="173">
        <v>16777816.09</v>
      </c>
      <c r="O87" s="173">
        <v>16777816.09</v>
      </c>
      <c r="P87" s="253">
        <v>0.99472696440273034</v>
      </c>
      <c r="Q87" s="253">
        <v>1.0053009878951413</v>
      </c>
    </row>
    <row r="88" spans="1:17" s="31" customFormat="1" ht="12.75">
      <c r="A88" s="156"/>
      <c r="B88" s="157"/>
      <c r="C88" s="157">
        <v>8</v>
      </c>
      <c r="D88" s="157"/>
      <c r="E88" s="157"/>
      <c r="F88" s="153"/>
      <c r="G88" s="159" t="s">
        <v>220</v>
      </c>
      <c r="H88" s="177"/>
      <c r="I88" s="178"/>
      <c r="J88" s="178"/>
      <c r="K88" s="176"/>
      <c r="L88" s="173">
        <v>45492237.850000009</v>
      </c>
      <c r="M88" s="173">
        <v>43854344.780000009</v>
      </c>
      <c r="N88" s="173">
        <v>43854344.780000009</v>
      </c>
      <c r="O88" s="173">
        <v>43854344.780000009</v>
      </c>
      <c r="P88" s="175"/>
      <c r="Q88" s="175"/>
    </row>
    <row r="89" spans="1:17" s="31" customFormat="1" ht="12.75">
      <c r="A89" s="156"/>
      <c r="B89" s="157"/>
      <c r="C89" s="157"/>
      <c r="D89" s="157">
        <v>2</v>
      </c>
      <c r="E89" s="157"/>
      <c r="F89" s="153"/>
      <c r="G89" s="159" t="s">
        <v>221</v>
      </c>
      <c r="H89" s="177"/>
      <c r="I89" s="178"/>
      <c r="J89" s="178"/>
      <c r="K89" s="176"/>
      <c r="L89" s="173">
        <v>1335644.3999999999</v>
      </c>
      <c r="M89" s="173">
        <v>456181</v>
      </c>
      <c r="N89" s="173">
        <v>456181</v>
      </c>
      <c r="O89" s="173">
        <v>456181</v>
      </c>
      <c r="P89" s="175"/>
      <c r="Q89" s="175"/>
    </row>
    <row r="90" spans="1:17" s="31" customFormat="1" ht="12.75">
      <c r="A90" s="156"/>
      <c r="B90" s="157"/>
      <c r="C90" s="157"/>
      <c r="D90" s="157"/>
      <c r="E90" s="157">
        <v>207</v>
      </c>
      <c r="F90" s="153"/>
      <c r="G90" s="166" t="s">
        <v>222</v>
      </c>
      <c r="H90" s="177" t="s">
        <v>242</v>
      </c>
      <c r="I90" s="178">
        <v>1</v>
      </c>
      <c r="J90" s="178">
        <v>1</v>
      </c>
      <c r="K90" s="176">
        <v>1</v>
      </c>
      <c r="L90" s="173">
        <v>1335644.3999999999</v>
      </c>
      <c r="M90" s="173">
        <v>456181</v>
      </c>
      <c r="N90" s="173">
        <v>456181</v>
      </c>
      <c r="O90" s="173">
        <v>456181</v>
      </c>
      <c r="P90" s="253">
        <v>0.34154375221428701</v>
      </c>
      <c r="Q90" s="253">
        <v>2.9278825729260971</v>
      </c>
    </row>
    <row r="91" spans="1:17" s="31" customFormat="1" ht="12.75">
      <c r="A91" s="156"/>
      <c r="B91" s="157"/>
      <c r="C91" s="157"/>
      <c r="D91" s="157">
        <v>5</v>
      </c>
      <c r="E91" s="157"/>
      <c r="F91" s="153"/>
      <c r="G91" s="159" t="s">
        <v>223</v>
      </c>
      <c r="H91" s="177"/>
      <c r="I91" s="178"/>
      <c r="J91" s="178"/>
      <c r="K91" s="176"/>
      <c r="L91" s="173">
        <v>44156593.45000001</v>
      </c>
      <c r="M91" s="173">
        <v>43398163.780000009</v>
      </c>
      <c r="N91" s="173">
        <v>43398163.780000009</v>
      </c>
      <c r="O91" s="173">
        <v>43398163.780000009</v>
      </c>
      <c r="P91" s="175"/>
      <c r="Q91" s="175"/>
    </row>
    <row r="92" spans="1:17" s="31" customFormat="1" ht="12.75">
      <c r="A92" s="156"/>
      <c r="B92" s="157"/>
      <c r="C92" s="157"/>
      <c r="D92" s="157"/>
      <c r="E92" s="157">
        <v>201</v>
      </c>
      <c r="F92" s="153"/>
      <c r="G92" s="166" t="s">
        <v>224</v>
      </c>
      <c r="H92" s="177" t="s">
        <v>244</v>
      </c>
      <c r="I92" s="178">
        <v>1</v>
      </c>
      <c r="J92" s="178">
        <v>1</v>
      </c>
      <c r="K92" s="176">
        <v>1</v>
      </c>
      <c r="L92" s="173">
        <v>43798823.45000001</v>
      </c>
      <c r="M92" s="173">
        <v>43040393.780000009</v>
      </c>
      <c r="N92" s="173">
        <v>43040393.780000009</v>
      </c>
      <c r="O92" s="173">
        <v>43040393.780000009</v>
      </c>
      <c r="P92" s="253">
        <v>0.98268378896374209</v>
      </c>
      <c r="Q92" s="253">
        <v>1.0176213459820256</v>
      </c>
    </row>
    <row r="93" spans="1:17" s="31" customFormat="1" ht="24">
      <c r="A93" s="156"/>
      <c r="B93" s="157"/>
      <c r="C93" s="153"/>
      <c r="D93" s="153"/>
      <c r="E93" s="158">
        <v>209</v>
      </c>
      <c r="F93" s="153"/>
      <c r="G93" s="159" t="s">
        <v>225</v>
      </c>
      <c r="H93" s="177" t="s">
        <v>244</v>
      </c>
      <c r="I93" s="178">
        <v>6500</v>
      </c>
      <c r="J93" s="178">
        <v>6500</v>
      </c>
      <c r="K93" s="176">
        <v>1</v>
      </c>
      <c r="L93" s="173">
        <v>357770</v>
      </c>
      <c r="M93" s="173">
        <v>357770</v>
      </c>
      <c r="N93" s="173">
        <v>357770</v>
      </c>
      <c r="O93" s="173">
        <v>357770</v>
      </c>
      <c r="P93" s="253">
        <v>1</v>
      </c>
      <c r="Q93" s="253">
        <v>1</v>
      </c>
    </row>
    <row r="94" spans="1:17" s="31" customFormat="1" ht="12.75">
      <c r="A94" s="156"/>
      <c r="B94" s="157">
        <v>3</v>
      </c>
      <c r="C94" s="157"/>
      <c r="D94" s="157"/>
      <c r="E94" s="157"/>
      <c r="F94" s="157"/>
      <c r="G94" s="159" t="s">
        <v>175</v>
      </c>
      <c r="H94" s="177"/>
      <c r="I94" s="178"/>
      <c r="J94" s="178"/>
      <c r="K94" s="176"/>
      <c r="L94" s="173">
        <v>270519</v>
      </c>
      <c r="M94" s="173">
        <v>270519</v>
      </c>
      <c r="N94" s="173">
        <v>270519</v>
      </c>
      <c r="O94" s="173">
        <v>270519</v>
      </c>
      <c r="P94" s="175"/>
      <c r="Q94" s="175"/>
    </row>
    <row r="95" spans="1:17" s="31" customFormat="1" ht="24">
      <c r="A95" s="156"/>
      <c r="B95" s="157"/>
      <c r="C95" s="157">
        <v>9</v>
      </c>
      <c r="D95" s="159"/>
      <c r="E95" s="157"/>
      <c r="F95" s="157"/>
      <c r="G95" s="159" t="s">
        <v>226</v>
      </c>
      <c r="H95" s="177"/>
      <c r="I95" s="178"/>
      <c r="J95" s="178"/>
      <c r="K95" s="176"/>
      <c r="L95" s="173">
        <v>270519</v>
      </c>
      <c r="M95" s="173">
        <v>270519</v>
      </c>
      <c r="N95" s="173">
        <v>270519</v>
      </c>
      <c r="O95" s="173">
        <v>270519</v>
      </c>
      <c r="P95" s="174"/>
      <c r="Q95" s="175"/>
    </row>
    <row r="96" spans="1:17" s="31" customFormat="1" ht="12.75">
      <c r="A96" s="156"/>
      <c r="B96" s="157"/>
      <c r="C96" s="157"/>
      <c r="D96" s="159">
        <v>3</v>
      </c>
      <c r="E96" s="157"/>
      <c r="F96" s="157"/>
      <c r="G96" s="159" t="s">
        <v>227</v>
      </c>
      <c r="H96" s="177"/>
      <c r="I96" s="178"/>
      <c r="J96" s="178"/>
      <c r="K96" s="176"/>
      <c r="L96" s="173">
        <v>270519</v>
      </c>
      <c r="M96" s="173">
        <v>270519</v>
      </c>
      <c r="N96" s="173">
        <v>270519</v>
      </c>
      <c r="O96" s="173">
        <v>270519</v>
      </c>
      <c r="P96" s="174"/>
      <c r="Q96" s="175"/>
    </row>
    <row r="97" spans="1:17" s="31" customFormat="1" ht="24">
      <c r="A97" s="156"/>
      <c r="B97" s="157"/>
      <c r="C97" s="157"/>
      <c r="D97" s="159"/>
      <c r="E97" s="157">
        <v>206</v>
      </c>
      <c r="F97" s="157"/>
      <c r="G97" s="159" t="s">
        <v>228</v>
      </c>
      <c r="H97" s="177" t="s">
        <v>234</v>
      </c>
      <c r="I97" s="178">
        <v>29100</v>
      </c>
      <c r="J97" s="178">
        <v>29100</v>
      </c>
      <c r="K97" s="176">
        <v>1</v>
      </c>
      <c r="L97" s="173">
        <v>270519</v>
      </c>
      <c r="M97" s="173">
        <v>270519</v>
      </c>
      <c r="N97" s="173">
        <v>270519</v>
      </c>
      <c r="O97" s="173">
        <v>270519</v>
      </c>
      <c r="P97" s="253">
        <v>1</v>
      </c>
      <c r="Q97" s="253">
        <v>1</v>
      </c>
    </row>
    <row r="98" spans="1:17" s="31" customFormat="1" ht="15" customHeight="1">
      <c r="A98" s="179"/>
      <c r="B98" s="174"/>
      <c r="C98" s="174"/>
      <c r="D98" s="174"/>
      <c r="E98" s="174"/>
      <c r="F98" s="174"/>
      <c r="G98" s="174"/>
      <c r="H98" s="177"/>
      <c r="I98" s="178"/>
      <c r="J98" s="178"/>
      <c r="K98" s="172"/>
      <c r="L98" s="173"/>
      <c r="M98" s="173"/>
      <c r="N98" s="173"/>
      <c r="O98" s="173"/>
      <c r="P98" s="174"/>
      <c r="Q98" s="175"/>
    </row>
    <row r="99" spans="1:17" s="31" customFormat="1" ht="15" customHeight="1">
      <c r="A99" s="179"/>
      <c r="B99" s="174"/>
      <c r="C99" s="174"/>
      <c r="D99" s="174"/>
      <c r="E99" s="174"/>
      <c r="F99" s="174"/>
      <c r="G99" s="180" t="s">
        <v>607</v>
      </c>
      <c r="H99" s="174"/>
      <c r="I99" s="178"/>
      <c r="J99" s="172"/>
      <c r="K99" s="172"/>
      <c r="L99" s="173">
        <v>446580450.79000002</v>
      </c>
      <c r="M99" s="173">
        <v>368166386.11000001</v>
      </c>
      <c r="N99" s="173">
        <v>368166386.11000001</v>
      </c>
      <c r="O99" s="173">
        <v>368166386.11000001</v>
      </c>
      <c r="P99" s="174"/>
      <c r="Q99" s="175"/>
    </row>
    <row r="100" spans="1:17" s="31" customFormat="1" ht="15" customHeight="1">
      <c r="A100" s="181"/>
      <c r="B100" s="182"/>
      <c r="C100" s="182"/>
      <c r="D100" s="182"/>
      <c r="E100" s="182"/>
      <c r="F100" s="182"/>
      <c r="G100" s="182"/>
      <c r="H100" s="182"/>
      <c r="I100" s="183"/>
      <c r="J100" s="183"/>
      <c r="K100" s="183"/>
      <c r="L100" s="184"/>
      <c r="M100" s="184"/>
      <c r="N100" s="184"/>
      <c r="O100" s="184"/>
      <c r="P100" s="182"/>
      <c r="Q100" s="185"/>
    </row>
    <row r="101" spans="1:17">
      <c r="B101" s="17"/>
      <c r="C101" s="17"/>
    </row>
    <row r="102" spans="1:17">
      <c r="B102" s="6"/>
      <c r="C102" s="6"/>
      <c r="L102" s="8"/>
      <c r="M102" s="8"/>
    </row>
    <row r="103" spans="1:17">
      <c r="B103" s="9"/>
      <c r="C103" s="9"/>
      <c r="L103" s="11"/>
      <c r="M103" s="11"/>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4566929133858268" bottom="0.47244094488188981" header="0.19685039370078741" footer="0.19685039370078741"/>
  <pageSetup scale="74"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Normal="100" workbookViewId="0">
      <selection activeCell="F28" sqref="F28"/>
    </sheetView>
  </sheetViews>
  <sheetFormatPr baseColWidth="10" defaultColWidth="11.42578125" defaultRowHeight="13.5"/>
  <cols>
    <col min="1" max="1" width="6.7109375" style="1" customWidth="1"/>
    <col min="2" max="3" width="3.42578125" style="1" customWidth="1"/>
    <col min="4" max="4" width="4.5703125" style="1" customWidth="1"/>
    <col min="5" max="5" width="5.140625" style="1" customWidth="1"/>
    <col min="6" max="6" width="47" style="1" customWidth="1"/>
    <col min="7" max="7" width="110.42578125" style="1" customWidth="1"/>
    <col min="8" max="16384" width="11.42578125" style="1"/>
  </cols>
  <sheetData>
    <row r="1" spans="1:7" ht="35.1" customHeight="1">
      <c r="A1" s="436" t="s">
        <v>58</v>
      </c>
      <c r="B1" s="437"/>
      <c r="C1" s="437"/>
      <c r="D1" s="437"/>
      <c r="E1" s="437"/>
      <c r="F1" s="437"/>
      <c r="G1" s="438"/>
    </row>
    <row r="2" spans="1:7" ht="6" customHeight="1">
      <c r="G2" s="78"/>
    </row>
    <row r="3" spans="1:7" ht="20.100000000000001" customHeight="1">
      <c r="A3" s="439" t="s">
        <v>147</v>
      </c>
      <c r="B3" s="440"/>
      <c r="C3" s="440"/>
      <c r="D3" s="440"/>
      <c r="E3" s="440"/>
      <c r="F3" s="440"/>
      <c r="G3" s="441"/>
    </row>
    <row r="4" spans="1:7" ht="20.100000000000001" customHeight="1">
      <c r="A4" s="439" t="s">
        <v>150</v>
      </c>
      <c r="B4" s="440"/>
      <c r="C4" s="440"/>
      <c r="D4" s="440"/>
      <c r="E4" s="440"/>
      <c r="F4" s="440"/>
      <c r="G4" s="441"/>
    </row>
    <row r="5" spans="1:7" ht="34.15" customHeight="1">
      <c r="A5" s="434" t="s">
        <v>56</v>
      </c>
      <c r="B5" s="434" t="s">
        <v>32</v>
      </c>
      <c r="C5" s="434" t="s">
        <v>30</v>
      </c>
      <c r="D5" s="434" t="s">
        <v>31</v>
      </c>
      <c r="E5" s="434" t="s">
        <v>0</v>
      </c>
      <c r="F5" s="434" t="s">
        <v>1</v>
      </c>
      <c r="G5" s="434" t="s">
        <v>95</v>
      </c>
    </row>
    <row r="6" spans="1:7" ht="20.45" customHeight="1">
      <c r="A6" s="435"/>
      <c r="B6" s="435"/>
      <c r="C6" s="435"/>
      <c r="D6" s="435"/>
      <c r="E6" s="435"/>
      <c r="F6" s="435"/>
      <c r="G6" s="435"/>
    </row>
    <row r="7" spans="1:7" s="47" customFormat="1" ht="15" customHeight="1">
      <c r="A7" s="40"/>
      <c r="B7" s="40"/>
      <c r="C7" s="40"/>
      <c r="D7" s="40"/>
      <c r="E7" s="40"/>
      <c r="F7" s="40"/>
      <c r="G7" s="311"/>
    </row>
    <row r="8" spans="1:7" s="47" customFormat="1" ht="32.25" customHeight="1">
      <c r="A8" s="312">
        <v>1</v>
      </c>
      <c r="B8" s="254"/>
      <c r="C8" s="254"/>
      <c r="D8" s="254"/>
      <c r="E8" s="254"/>
      <c r="F8" s="314" t="s">
        <v>152</v>
      </c>
      <c r="G8" s="41"/>
    </row>
    <row r="9" spans="1:7" s="47" customFormat="1" ht="15" customHeight="1">
      <c r="A9" s="313"/>
      <c r="B9" s="255">
        <v>2</v>
      </c>
      <c r="C9" s="256"/>
      <c r="D9" s="256"/>
      <c r="E9" s="256"/>
      <c r="F9" s="315" t="s">
        <v>153</v>
      </c>
      <c r="G9" s="39"/>
    </row>
    <row r="10" spans="1:7" s="47" customFormat="1" ht="15" customHeight="1">
      <c r="A10" s="313"/>
      <c r="B10" s="255"/>
      <c r="C10" s="255">
        <v>6</v>
      </c>
      <c r="D10" s="255"/>
      <c r="E10" s="255"/>
      <c r="F10" s="315" t="s">
        <v>165</v>
      </c>
      <c r="G10" s="49"/>
    </row>
    <row r="11" spans="1:7" s="47" customFormat="1" ht="26.25" customHeight="1">
      <c r="A11" s="313"/>
      <c r="B11" s="255"/>
      <c r="C11" s="255"/>
      <c r="D11" s="255">
        <v>9</v>
      </c>
      <c r="E11" s="255"/>
      <c r="F11" s="315" t="s">
        <v>171</v>
      </c>
      <c r="G11" s="49"/>
    </row>
    <row r="12" spans="1:7" s="47" customFormat="1" ht="31.5" customHeight="1">
      <c r="A12" s="313"/>
      <c r="B12" s="255"/>
      <c r="C12" s="255"/>
      <c r="D12" s="255"/>
      <c r="E12" s="255">
        <v>226</v>
      </c>
      <c r="F12" s="315" t="s">
        <v>172</v>
      </c>
      <c r="G12" s="316" t="s">
        <v>592</v>
      </c>
    </row>
    <row r="13" spans="1:7" s="47" customFormat="1" ht="32.25" customHeight="1">
      <c r="A13" s="312"/>
      <c r="B13" s="254">
        <v>2</v>
      </c>
      <c r="C13" s="254"/>
      <c r="D13" s="254"/>
      <c r="E13" s="254"/>
      <c r="F13" s="314"/>
      <c r="G13" s="318"/>
    </row>
    <row r="14" spans="1:7" s="47" customFormat="1" ht="15" customHeight="1">
      <c r="A14" s="313"/>
      <c r="B14" s="255"/>
      <c r="C14" s="256">
        <v>6</v>
      </c>
      <c r="D14" s="256"/>
      <c r="E14" s="256"/>
      <c r="F14" s="315" t="s">
        <v>165</v>
      </c>
      <c r="G14" s="51"/>
    </row>
    <row r="15" spans="1:7" s="47" customFormat="1" ht="15" customHeight="1">
      <c r="A15" s="313"/>
      <c r="B15" s="255"/>
      <c r="C15" s="255"/>
      <c r="D15" s="255">
        <v>3</v>
      </c>
      <c r="E15" s="255"/>
      <c r="F15" s="315" t="s">
        <v>166</v>
      </c>
      <c r="G15" s="52"/>
    </row>
    <row r="16" spans="1:7" s="47" customFormat="1" ht="40.15" customHeight="1">
      <c r="A16" s="313"/>
      <c r="B16" s="255"/>
      <c r="C16" s="255"/>
      <c r="D16" s="255"/>
      <c r="E16" s="255">
        <v>219</v>
      </c>
      <c r="F16" s="315" t="s">
        <v>167</v>
      </c>
      <c r="G16" s="52" t="s">
        <v>591</v>
      </c>
    </row>
    <row r="17" spans="1:7" s="47" customFormat="1" ht="26.25" customHeight="1">
      <c r="A17" s="313"/>
      <c r="B17" s="255"/>
      <c r="C17" s="255"/>
      <c r="D17" s="255">
        <v>8</v>
      </c>
      <c r="E17" s="255"/>
      <c r="F17" s="315" t="s">
        <v>168</v>
      </c>
      <c r="G17" s="52"/>
    </row>
    <row r="18" spans="1:7" ht="36.6" customHeight="1">
      <c r="A18" s="49"/>
      <c r="B18" s="49"/>
      <c r="C18" s="49"/>
      <c r="D18" s="49"/>
      <c r="E18" s="49">
        <v>224</v>
      </c>
      <c r="F18" s="316" t="s">
        <v>169</v>
      </c>
      <c r="G18" s="316" t="s">
        <v>593</v>
      </c>
    </row>
    <row r="19" spans="1:7">
      <c r="A19" s="49"/>
      <c r="B19" s="49"/>
      <c r="C19" s="49"/>
      <c r="D19" s="49">
        <v>9</v>
      </c>
      <c r="E19" s="49"/>
      <c r="F19" s="316" t="s">
        <v>171</v>
      </c>
      <c r="G19" s="319"/>
    </row>
    <row r="20" spans="1:7" ht="45">
      <c r="A20" s="49"/>
      <c r="B20" s="49"/>
      <c r="C20" s="49"/>
      <c r="D20" s="49"/>
      <c r="E20" s="49">
        <v>229</v>
      </c>
      <c r="F20" s="316" t="s">
        <v>173</v>
      </c>
      <c r="G20" s="54" t="s">
        <v>595</v>
      </c>
    </row>
    <row r="21" spans="1:7" ht="22.5">
      <c r="A21" s="49">
        <v>4</v>
      </c>
      <c r="B21" s="49"/>
      <c r="C21" s="49"/>
      <c r="D21" s="49"/>
      <c r="E21" s="49"/>
      <c r="F21" s="316" t="s">
        <v>194</v>
      </c>
      <c r="G21" s="319"/>
    </row>
    <row r="22" spans="1:7">
      <c r="A22" s="49"/>
      <c r="B22" s="49">
        <v>2</v>
      </c>
      <c r="C22" s="49"/>
      <c r="D22" s="49"/>
      <c r="E22" s="49"/>
      <c r="F22" s="316" t="s">
        <v>153</v>
      </c>
      <c r="G22" s="319"/>
    </row>
    <row r="23" spans="1:7">
      <c r="A23" s="49"/>
      <c r="B23" s="49"/>
      <c r="C23" s="49">
        <v>1</v>
      </c>
      <c r="D23" s="49"/>
      <c r="E23" s="49"/>
      <c r="F23" s="316" t="s">
        <v>195</v>
      </c>
      <c r="G23" s="319"/>
    </row>
    <row r="24" spans="1:7">
      <c r="A24" s="49"/>
      <c r="B24" s="49"/>
      <c r="C24" s="49"/>
      <c r="D24" s="49">
        <v>1</v>
      </c>
      <c r="E24" s="49"/>
      <c r="F24" s="316" t="s">
        <v>196</v>
      </c>
      <c r="G24" s="319"/>
    </row>
    <row r="25" spans="1:7" ht="33.75">
      <c r="A25" s="49"/>
      <c r="B25" s="49"/>
      <c r="C25" s="49"/>
      <c r="D25" s="49"/>
      <c r="E25" s="49">
        <v>203</v>
      </c>
      <c r="F25" s="316" t="s">
        <v>197</v>
      </c>
      <c r="G25" s="54" t="s">
        <v>596</v>
      </c>
    </row>
    <row r="26" spans="1:7" ht="22.5">
      <c r="A26" s="49"/>
      <c r="B26" s="49"/>
      <c r="C26" s="49"/>
      <c r="D26" s="49">
        <v>5</v>
      </c>
      <c r="E26" s="49"/>
      <c r="F26" s="316" t="s">
        <v>199</v>
      </c>
      <c r="G26" s="319"/>
    </row>
    <row r="27" spans="1:7" ht="38.450000000000003" customHeight="1">
      <c r="A27" s="50"/>
      <c r="B27" s="50"/>
      <c r="C27" s="50"/>
      <c r="D27" s="50"/>
      <c r="E27" s="50">
        <v>207</v>
      </c>
      <c r="F27" s="317" t="s">
        <v>200</v>
      </c>
      <c r="G27" s="295" t="s">
        <v>597</v>
      </c>
    </row>
    <row r="28" spans="1:7" ht="35.450000000000003" customHeight="1">
      <c r="A28" s="49"/>
      <c r="B28" s="49"/>
      <c r="C28" s="49"/>
      <c r="D28" s="49"/>
      <c r="E28" s="49">
        <v>208</v>
      </c>
      <c r="F28" s="316" t="s">
        <v>201</v>
      </c>
      <c r="G28" s="54" t="s">
        <v>598</v>
      </c>
    </row>
    <row r="29" spans="1:7">
      <c r="A29" s="49"/>
      <c r="B29" s="49"/>
      <c r="C29" s="49">
        <v>2</v>
      </c>
      <c r="D29" s="49"/>
      <c r="E29" s="49"/>
      <c r="F29" s="316" t="s">
        <v>187</v>
      </c>
      <c r="G29" s="319"/>
    </row>
    <row r="30" spans="1:7">
      <c r="A30" s="49"/>
      <c r="B30" s="49"/>
      <c r="C30" s="49"/>
      <c r="D30" s="49">
        <v>1</v>
      </c>
      <c r="E30" s="49"/>
      <c r="F30" s="316" t="s">
        <v>202</v>
      </c>
      <c r="G30" s="319"/>
    </row>
    <row r="31" spans="1:7" ht="35.450000000000003" customHeight="1">
      <c r="A31" s="49"/>
      <c r="B31" s="49"/>
      <c r="C31" s="49"/>
      <c r="D31" s="49"/>
      <c r="E31" s="49">
        <v>211</v>
      </c>
      <c r="F31" s="316" t="s">
        <v>203</v>
      </c>
      <c r="G31" s="54" t="s">
        <v>599</v>
      </c>
    </row>
    <row r="32" spans="1:7" ht="35.450000000000003" customHeight="1">
      <c r="A32" s="49"/>
      <c r="B32" s="49"/>
      <c r="C32" s="49"/>
      <c r="D32" s="49"/>
      <c r="E32" s="49">
        <v>215</v>
      </c>
      <c r="F32" s="316" t="s">
        <v>204</v>
      </c>
      <c r="G32" s="54" t="s">
        <v>600</v>
      </c>
    </row>
    <row r="33" spans="1:7" ht="35.450000000000003" customHeight="1">
      <c r="A33" s="49"/>
      <c r="B33" s="49"/>
      <c r="C33" s="49"/>
      <c r="D33" s="49"/>
      <c r="E33" s="49">
        <v>216</v>
      </c>
      <c r="F33" s="316" t="s">
        <v>205</v>
      </c>
      <c r="G33" s="54" t="s">
        <v>601</v>
      </c>
    </row>
    <row r="34" spans="1:7" ht="35.450000000000003" customHeight="1">
      <c r="A34" s="49"/>
      <c r="B34" s="49"/>
      <c r="C34" s="49"/>
      <c r="D34" s="49"/>
      <c r="E34" s="49">
        <v>218</v>
      </c>
      <c r="F34" s="316" t="s">
        <v>206</v>
      </c>
      <c r="G34" s="54" t="s">
        <v>602</v>
      </c>
    </row>
    <row r="35" spans="1:7" ht="35.450000000000003" customHeight="1">
      <c r="A35" s="49"/>
      <c r="B35" s="49"/>
      <c r="C35" s="49"/>
      <c r="D35" s="49"/>
      <c r="E35" s="49">
        <v>219</v>
      </c>
      <c r="F35" s="316" t="s">
        <v>207</v>
      </c>
      <c r="G35" s="54" t="s">
        <v>603</v>
      </c>
    </row>
    <row r="36" spans="1:7">
      <c r="A36" s="49"/>
      <c r="B36" s="49"/>
      <c r="C36" s="49"/>
      <c r="D36" s="49">
        <v>3</v>
      </c>
      <c r="E36" s="49"/>
      <c r="F36" s="316" t="s">
        <v>208</v>
      </c>
      <c r="G36" s="319"/>
    </row>
    <row r="37" spans="1:7" ht="35.450000000000003" customHeight="1">
      <c r="A37" s="49"/>
      <c r="B37" s="49"/>
      <c r="C37" s="49"/>
      <c r="D37" s="49"/>
      <c r="E37" s="49">
        <v>222</v>
      </c>
      <c r="F37" s="316" t="s">
        <v>209</v>
      </c>
      <c r="G37" s="54" t="s">
        <v>604</v>
      </c>
    </row>
    <row r="38" spans="1:7">
      <c r="A38" s="49"/>
      <c r="B38" s="49"/>
      <c r="C38" s="49"/>
      <c r="D38" s="49">
        <v>4</v>
      </c>
      <c r="E38" s="49"/>
      <c r="F38" s="316" t="s">
        <v>210</v>
      </c>
      <c r="G38" s="319"/>
    </row>
    <row r="39" spans="1:7" ht="35.450000000000003" customHeight="1">
      <c r="A39" s="49"/>
      <c r="B39" s="49"/>
      <c r="C39" s="49"/>
      <c r="D39" s="49"/>
      <c r="E39" s="49">
        <v>223</v>
      </c>
      <c r="F39" s="316" t="s">
        <v>211</v>
      </c>
      <c r="G39" s="54" t="s">
        <v>605</v>
      </c>
    </row>
    <row r="40" spans="1:7">
      <c r="A40" s="49"/>
      <c r="B40" s="49"/>
      <c r="C40" s="49"/>
      <c r="D40" s="49">
        <v>5</v>
      </c>
      <c r="E40" s="49"/>
      <c r="F40" s="316" t="s">
        <v>212</v>
      </c>
      <c r="G40" s="319"/>
    </row>
    <row r="41" spans="1:7" ht="52.9" customHeight="1">
      <c r="A41" s="49"/>
      <c r="B41" s="49"/>
      <c r="C41" s="49"/>
      <c r="D41" s="49"/>
      <c r="E41" s="49">
        <v>224</v>
      </c>
      <c r="F41" s="316" t="s">
        <v>213</v>
      </c>
      <c r="G41" s="54" t="s">
        <v>594</v>
      </c>
    </row>
    <row r="42" spans="1:7" ht="22.5">
      <c r="A42" s="49">
        <v>5</v>
      </c>
      <c r="B42" s="49"/>
      <c r="C42" s="49"/>
      <c r="D42" s="49"/>
      <c r="E42" s="49"/>
      <c r="F42" s="316" t="s">
        <v>214</v>
      </c>
      <c r="G42" s="319"/>
    </row>
    <row r="43" spans="1:7">
      <c r="A43" s="49"/>
      <c r="B43" s="49">
        <v>1</v>
      </c>
      <c r="C43" s="49"/>
      <c r="D43" s="49"/>
      <c r="E43" s="49"/>
      <c r="F43" s="316" t="s">
        <v>180</v>
      </c>
      <c r="G43" s="319"/>
    </row>
    <row r="44" spans="1:7">
      <c r="A44" s="49"/>
      <c r="B44" s="49"/>
      <c r="C44" s="49">
        <v>8</v>
      </c>
      <c r="D44" s="49"/>
      <c r="E44" s="49"/>
      <c r="F44" s="316" t="s">
        <v>220</v>
      </c>
      <c r="G44" s="319"/>
    </row>
    <row r="45" spans="1:7">
      <c r="A45" s="49"/>
      <c r="B45" s="49"/>
      <c r="C45" s="49"/>
      <c r="D45" s="49">
        <v>2</v>
      </c>
      <c r="E45" s="49"/>
      <c r="F45" s="316" t="s">
        <v>221</v>
      </c>
      <c r="G45" s="319"/>
    </row>
    <row r="46" spans="1:7" ht="35.450000000000003" customHeight="1">
      <c r="A46" s="50"/>
      <c r="B46" s="50"/>
      <c r="C46" s="50"/>
      <c r="D46" s="50"/>
      <c r="E46" s="50">
        <v>207</v>
      </c>
      <c r="F46" s="317" t="s">
        <v>222</v>
      </c>
      <c r="G46" s="295" t="s">
        <v>606</v>
      </c>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showGridLines="0" view="pageBreakPreview" zoomScale="90" zoomScaleNormal="85" zoomScaleSheetLayoutView="90" workbookViewId="0">
      <selection activeCell="F28" sqref="F28"/>
    </sheetView>
  </sheetViews>
  <sheetFormatPr baseColWidth="10" defaultColWidth="11.42578125" defaultRowHeight="13.5"/>
  <cols>
    <col min="1" max="1" width="3.85546875" style="32" customWidth="1"/>
    <col min="2" max="4" width="3.140625" style="32" customWidth="1"/>
    <col min="5" max="5" width="5.28515625" style="32" customWidth="1"/>
    <col min="6" max="6" width="42.140625" style="32" customWidth="1"/>
    <col min="7" max="7" width="8" style="32" customWidth="1"/>
    <col min="8" max="8" width="15.7109375" style="32" customWidth="1"/>
    <col min="9" max="9" width="16.7109375" style="32" customWidth="1"/>
    <col min="10" max="10" width="15.7109375" style="32" customWidth="1"/>
    <col min="11" max="11" width="11.7109375" style="32" customWidth="1"/>
    <col min="12" max="12" width="9.28515625" style="32" customWidth="1"/>
    <col min="13" max="17" width="15.7109375" style="32" customWidth="1"/>
    <col min="18" max="19" width="7.7109375" style="32" customWidth="1"/>
    <col min="20" max="21" width="8.85546875" style="32" customWidth="1"/>
    <col min="22" max="16384" width="11.42578125" style="32"/>
  </cols>
  <sheetData>
    <row r="1" spans="1:28" ht="25.15" customHeight="1">
      <c r="A1" s="456" t="s">
        <v>60</v>
      </c>
      <c r="B1" s="457"/>
      <c r="C1" s="457"/>
      <c r="D1" s="457"/>
      <c r="E1" s="457"/>
      <c r="F1" s="457"/>
      <c r="G1" s="457"/>
      <c r="H1" s="457"/>
      <c r="I1" s="457"/>
      <c r="J1" s="457"/>
      <c r="K1" s="457"/>
      <c r="L1" s="457"/>
      <c r="M1" s="457"/>
      <c r="N1" s="457"/>
      <c r="O1" s="457"/>
      <c r="P1" s="457"/>
      <c r="Q1" s="457"/>
      <c r="R1" s="457"/>
      <c r="S1" s="457"/>
      <c r="T1" s="457"/>
      <c r="U1" s="458"/>
    </row>
    <row r="2" spans="1:28" ht="36.75" customHeight="1">
      <c r="A2" s="459" t="s">
        <v>622</v>
      </c>
      <c r="B2" s="460"/>
      <c r="C2" s="460"/>
      <c r="D2" s="460"/>
      <c r="E2" s="460"/>
      <c r="F2" s="460"/>
      <c r="G2" s="460"/>
      <c r="H2" s="460"/>
      <c r="I2" s="460"/>
      <c r="J2" s="460"/>
      <c r="K2" s="460"/>
      <c r="L2" s="460"/>
      <c r="M2" s="460"/>
      <c r="N2" s="460"/>
      <c r="O2" s="460"/>
      <c r="P2" s="460"/>
      <c r="Q2" s="460"/>
      <c r="R2" s="460"/>
      <c r="S2" s="460"/>
      <c r="T2" s="460"/>
      <c r="U2" s="461"/>
    </row>
    <row r="3" spans="1:28" ht="6" customHeight="1">
      <c r="U3" s="96"/>
    </row>
    <row r="4" spans="1:28" ht="20.100000000000001" customHeight="1">
      <c r="A4" s="439" t="s">
        <v>147</v>
      </c>
      <c r="B4" s="462"/>
      <c r="C4" s="462"/>
      <c r="D4" s="462"/>
      <c r="E4" s="462"/>
      <c r="F4" s="462"/>
      <c r="G4" s="462"/>
      <c r="H4" s="462"/>
      <c r="I4" s="462"/>
      <c r="J4" s="462"/>
      <c r="K4" s="462"/>
      <c r="L4" s="462"/>
      <c r="M4" s="462"/>
      <c r="N4" s="462"/>
      <c r="O4" s="462"/>
      <c r="P4" s="462"/>
      <c r="Q4" s="462"/>
      <c r="R4" s="462"/>
      <c r="S4" s="462"/>
      <c r="T4" s="462"/>
      <c r="U4" s="463"/>
    </row>
    <row r="5" spans="1:28" ht="20.100000000000001" customHeight="1">
      <c r="A5" s="464" t="s">
        <v>150</v>
      </c>
      <c r="B5" s="465"/>
      <c r="C5" s="465"/>
      <c r="D5" s="465"/>
      <c r="E5" s="465"/>
      <c r="F5" s="465"/>
      <c r="G5" s="465"/>
      <c r="H5" s="465"/>
      <c r="I5" s="465"/>
      <c r="J5" s="465"/>
      <c r="K5" s="465"/>
      <c r="L5" s="465"/>
      <c r="M5" s="465"/>
      <c r="N5" s="465"/>
      <c r="O5" s="465"/>
      <c r="P5" s="465"/>
      <c r="Q5" s="465"/>
      <c r="R5" s="465"/>
      <c r="S5" s="465"/>
      <c r="T5" s="465"/>
      <c r="U5" s="466"/>
    </row>
    <row r="6" spans="1:28" ht="17.45" customHeight="1">
      <c r="A6" s="467" t="s">
        <v>56</v>
      </c>
      <c r="B6" s="470" t="s">
        <v>32</v>
      </c>
      <c r="C6" s="470" t="s">
        <v>30</v>
      </c>
      <c r="D6" s="470" t="s">
        <v>31</v>
      </c>
      <c r="E6" s="470" t="s">
        <v>0</v>
      </c>
      <c r="F6" s="470" t="s">
        <v>1</v>
      </c>
      <c r="G6" s="473" t="s">
        <v>16</v>
      </c>
      <c r="H6" s="145" t="s">
        <v>3</v>
      </c>
      <c r="I6" s="145"/>
      <c r="J6" s="145"/>
      <c r="K6" s="145"/>
      <c r="L6" s="145"/>
      <c r="M6" s="145"/>
      <c r="N6" s="145"/>
      <c r="O6" s="145"/>
      <c r="P6" s="145"/>
      <c r="Q6" s="145"/>
      <c r="R6" s="145"/>
      <c r="S6" s="145"/>
      <c r="T6" s="145"/>
      <c r="U6" s="146"/>
    </row>
    <row r="7" spans="1:28" ht="15" customHeight="1">
      <c r="A7" s="468"/>
      <c r="B7" s="471"/>
      <c r="C7" s="471"/>
      <c r="D7" s="471"/>
      <c r="E7" s="471"/>
      <c r="F7" s="471"/>
      <c r="G7" s="474"/>
      <c r="H7" s="476" t="s">
        <v>2</v>
      </c>
      <c r="I7" s="477"/>
      <c r="J7" s="478"/>
      <c r="K7" s="476" t="s">
        <v>36</v>
      </c>
      <c r="L7" s="478"/>
      <c r="M7" s="476" t="s">
        <v>67</v>
      </c>
      <c r="N7" s="477"/>
      <c r="O7" s="477"/>
      <c r="P7" s="477"/>
      <c r="Q7" s="478"/>
      <c r="R7" s="479" t="s">
        <v>36</v>
      </c>
      <c r="S7" s="480"/>
      <c r="T7" s="480"/>
      <c r="U7" s="481"/>
    </row>
    <row r="8" spans="1:28" ht="33" customHeight="1">
      <c r="A8" s="469"/>
      <c r="B8" s="472"/>
      <c r="C8" s="472"/>
      <c r="D8" s="472"/>
      <c r="E8" s="472"/>
      <c r="F8" s="472"/>
      <c r="G8" s="475"/>
      <c r="H8" s="147" t="s">
        <v>93</v>
      </c>
      <c r="I8" s="147" t="s">
        <v>133</v>
      </c>
      <c r="J8" s="147" t="s">
        <v>35</v>
      </c>
      <c r="K8" s="148" t="s">
        <v>37</v>
      </c>
      <c r="L8" s="148" t="s">
        <v>38</v>
      </c>
      <c r="M8" s="147" t="s">
        <v>89</v>
      </c>
      <c r="N8" s="147" t="s">
        <v>88</v>
      </c>
      <c r="O8" s="147" t="s">
        <v>39</v>
      </c>
      <c r="P8" s="147" t="s">
        <v>40</v>
      </c>
      <c r="Q8" s="147" t="s">
        <v>80</v>
      </c>
      <c r="R8" s="148" t="s">
        <v>81</v>
      </c>
      <c r="S8" s="148" t="s">
        <v>82</v>
      </c>
      <c r="T8" s="148" t="s">
        <v>83</v>
      </c>
      <c r="U8" s="148" t="s">
        <v>84</v>
      </c>
      <c r="AA8" s="32" t="s">
        <v>621</v>
      </c>
    </row>
    <row r="9" spans="1:28" s="84" customFormat="1" ht="15" customHeight="1">
      <c r="A9" s="204"/>
      <c r="B9" s="204"/>
      <c r="C9" s="204"/>
      <c r="D9" s="204"/>
      <c r="E9" s="204"/>
      <c r="F9" s="204"/>
      <c r="G9" s="205"/>
      <c r="H9" s="205"/>
      <c r="I9" s="205"/>
      <c r="J9" s="205"/>
      <c r="K9" s="205"/>
      <c r="L9" s="205"/>
      <c r="M9" s="205"/>
      <c r="N9" s="205"/>
      <c r="O9" s="205"/>
      <c r="P9" s="205"/>
      <c r="Q9" s="205"/>
      <c r="R9" s="205"/>
      <c r="S9" s="205"/>
      <c r="T9" s="205"/>
      <c r="U9" s="205"/>
    </row>
    <row r="10" spans="1:28" s="84" customFormat="1" ht="25.5">
      <c r="A10" s="156">
        <v>1</v>
      </c>
      <c r="B10" s="157"/>
      <c r="C10" s="157"/>
      <c r="D10" s="157"/>
      <c r="E10" s="157"/>
      <c r="F10" s="154" t="s">
        <v>152</v>
      </c>
      <c r="G10" s="177"/>
      <c r="H10" s="187"/>
      <c r="I10" s="188"/>
      <c r="J10" s="188"/>
      <c r="K10" s="188"/>
      <c r="L10" s="188"/>
      <c r="M10" s="272">
        <f>+M11+M33</f>
        <v>348868092</v>
      </c>
      <c r="N10" s="272">
        <f t="shared" ref="N10:Q10" si="0">+N11+N33</f>
        <v>348868092</v>
      </c>
      <c r="O10" s="272">
        <f t="shared" si="0"/>
        <v>57285797.950000003</v>
      </c>
      <c r="P10" s="272">
        <f t="shared" si="0"/>
        <v>57285797.950000003</v>
      </c>
      <c r="Q10" s="272">
        <f t="shared" si="0"/>
        <v>57285797.950000003</v>
      </c>
      <c r="R10" s="188"/>
      <c r="S10" s="188"/>
      <c r="T10" s="188"/>
      <c r="U10" s="188"/>
      <c r="V10" s="84">
        <v>1</v>
      </c>
      <c r="W10" s="84">
        <v>1</v>
      </c>
    </row>
    <row r="11" spans="1:28" s="84" customFormat="1" ht="12.75">
      <c r="A11" s="156"/>
      <c r="B11" s="157">
        <v>2</v>
      </c>
      <c r="C11" s="157"/>
      <c r="D11" s="157"/>
      <c r="E11" s="157"/>
      <c r="F11" s="159" t="s">
        <v>153</v>
      </c>
      <c r="G11" s="177"/>
      <c r="H11" s="187"/>
      <c r="I11" s="190"/>
      <c r="J11" s="190"/>
      <c r="K11" s="190"/>
      <c r="L11" s="191"/>
      <c r="M11" s="272">
        <f>+M12+M15+M20+M23</f>
        <v>343492873</v>
      </c>
      <c r="N11" s="272">
        <f t="shared" ref="N11:Q11" si="1">+N12+N15+N20+N23</f>
        <v>343492873</v>
      </c>
      <c r="O11" s="272">
        <f t="shared" si="1"/>
        <v>56278268.950000003</v>
      </c>
      <c r="P11" s="272">
        <f t="shared" si="1"/>
        <v>56278268.950000003</v>
      </c>
      <c r="Q11" s="272">
        <f t="shared" si="1"/>
        <v>56278268.950000003</v>
      </c>
      <c r="R11" s="192"/>
      <c r="S11" s="192"/>
      <c r="T11" s="193"/>
      <c r="U11" s="194"/>
      <c r="V11" s="84">
        <v>1</v>
      </c>
      <c r="W11" s="84">
        <f>+W10</f>
        <v>1</v>
      </c>
      <c r="X11" s="84">
        <v>2</v>
      </c>
      <c r="Y11" s="84">
        <f>+Y10</f>
        <v>0</v>
      </c>
    </row>
    <row r="12" spans="1:28" s="84" customFormat="1" ht="12.75">
      <c r="A12" s="156"/>
      <c r="B12" s="157"/>
      <c r="C12" s="157">
        <v>3</v>
      </c>
      <c r="D12" s="157"/>
      <c r="E12" s="157"/>
      <c r="F12" s="159" t="s">
        <v>154</v>
      </c>
      <c r="G12" s="177"/>
      <c r="H12" s="187"/>
      <c r="I12" s="191"/>
      <c r="J12" s="191"/>
      <c r="K12" s="191"/>
      <c r="L12" s="194"/>
      <c r="M12" s="272">
        <f>+M13</f>
        <v>66715938</v>
      </c>
      <c r="N12" s="272">
        <f t="shared" ref="N12:Q12" si="2">+N13</f>
        <v>66715938</v>
      </c>
      <c r="O12" s="272">
        <f t="shared" si="2"/>
        <v>12679628.879999997</v>
      </c>
      <c r="P12" s="272">
        <f t="shared" si="2"/>
        <v>12679628.879999997</v>
      </c>
      <c r="Q12" s="272">
        <f t="shared" si="2"/>
        <v>12679628.879999997</v>
      </c>
      <c r="R12" s="192"/>
      <c r="S12" s="192"/>
      <c r="T12" s="194"/>
      <c r="U12" s="194"/>
      <c r="V12" s="84">
        <v>1</v>
      </c>
      <c r="W12" s="84">
        <f t="shared" ref="W12:W37" si="3">+W11</f>
        <v>1</v>
      </c>
      <c r="X12" s="84">
        <f>+X11</f>
        <v>2</v>
      </c>
      <c r="Y12" s="84">
        <v>3</v>
      </c>
    </row>
    <row r="13" spans="1:28" s="84" customFormat="1" ht="24">
      <c r="A13" s="156"/>
      <c r="B13" s="157"/>
      <c r="C13" s="157"/>
      <c r="D13" s="157">
        <v>1</v>
      </c>
      <c r="E13" s="157"/>
      <c r="F13" s="159" t="s">
        <v>155</v>
      </c>
      <c r="G13" s="177"/>
      <c r="H13" s="187"/>
      <c r="I13" s="188"/>
      <c r="J13" s="188"/>
      <c r="K13" s="189"/>
      <c r="L13" s="189"/>
      <c r="M13" s="272">
        <f>+M14</f>
        <v>66715938</v>
      </c>
      <c r="N13" s="272">
        <f t="shared" ref="N13:Q13" si="4">+N14</f>
        <v>66715938</v>
      </c>
      <c r="O13" s="272">
        <f t="shared" si="4"/>
        <v>12679628.879999997</v>
      </c>
      <c r="P13" s="272">
        <f t="shared" si="4"/>
        <v>12679628.879999997</v>
      </c>
      <c r="Q13" s="272">
        <f t="shared" si="4"/>
        <v>12679628.879999997</v>
      </c>
      <c r="R13" s="188"/>
      <c r="S13" s="188"/>
      <c r="T13" s="188"/>
      <c r="U13" s="188"/>
      <c r="V13" s="84">
        <v>1</v>
      </c>
      <c r="W13" s="84">
        <f t="shared" si="3"/>
        <v>1</v>
      </c>
      <c r="X13" s="84">
        <f t="shared" ref="X13:X32" si="5">+X12</f>
        <v>2</v>
      </c>
      <c r="Y13" s="84">
        <f>+Y12</f>
        <v>3</v>
      </c>
      <c r="Z13" s="84">
        <v>1</v>
      </c>
    </row>
    <row r="14" spans="1:28" s="84" customFormat="1" ht="12.75">
      <c r="A14" s="156"/>
      <c r="B14" s="157"/>
      <c r="C14" s="157"/>
      <c r="D14" s="157"/>
      <c r="E14" s="157">
        <v>205</v>
      </c>
      <c r="F14" s="159" t="s">
        <v>156</v>
      </c>
      <c r="G14" s="177" t="s">
        <v>229</v>
      </c>
      <c r="H14" s="331">
        <v>12500</v>
      </c>
      <c r="I14" s="332">
        <v>12500</v>
      </c>
      <c r="J14" s="332">
        <v>12500</v>
      </c>
      <c r="K14" s="197">
        <f>IFERROR(J14/H14,0)</f>
        <v>1</v>
      </c>
      <c r="L14" s="197">
        <f>IFERROR(J14/I14,0)</f>
        <v>1</v>
      </c>
      <c r="M14" s="272">
        <v>66715938</v>
      </c>
      <c r="N14" s="272">
        <v>66715938</v>
      </c>
      <c r="O14" s="272">
        <v>12679628.879999997</v>
      </c>
      <c r="P14" s="273">
        <v>12679628.879999997</v>
      </c>
      <c r="Q14" s="273">
        <v>12679628.879999997</v>
      </c>
      <c r="R14" s="277">
        <f>IFERROR(O14/M14,0)</f>
        <v>0.19005397001238292</v>
      </c>
      <c r="S14" s="277">
        <f>IFERROR(O14/N14,0)</f>
        <v>0.19005397001238292</v>
      </c>
      <c r="T14" s="277">
        <f>IFERROR(P14/M14,0)</f>
        <v>0.19005397001238292</v>
      </c>
      <c r="U14" s="277">
        <f>IFERROR(P14/N14,0)</f>
        <v>0.19005397001238292</v>
      </c>
      <c r="V14" s="84">
        <v>1</v>
      </c>
      <c r="W14" s="84">
        <f t="shared" si="3"/>
        <v>1</v>
      </c>
      <c r="X14" s="84">
        <f t="shared" si="5"/>
        <v>2</v>
      </c>
      <c r="Y14" s="84">
        <f>+Y13</f>
        <v>3</v>
      </c>
      <c r="Z14" s="84">
        <f>+Z13</f>
        <v>1</v>
      </c>
      <c r="AA14" s="84">
        <v>205</v>
      </c>
      <c r="AB14" s="84" t="str">
        <f>CONCATENATE(X14,Y14,Z14,AA14)</f>
        <v>231205</v>
      </c>
    </row>
    <row r="15" spans="1:28" s="84" customFormat="1" ht="25.5">
      <c r="A15" s="156"/>
      <c r="B15" s="157"/>
      <c r="C15" s="157">
        <v>4</v>
      </c>
      <c r="D15" s="157"/>
      <c r="E15" s="157"/>
      <c r="F15" s="154" t="s">
        <v>157</v>
      </c>
      <c r="G15" s="177"/>
      <c r="H15" s="336"/>
      <c r="I15" s="337"/>
      <c r="J15" s="337"/>
      <c r="K15" s="191"/>
      <c r="L15" s="191"/>
      <c r="M15" s="274">
        <f>+M16+M18</f>
        <v>151234776</v>
      </c>
      <c r="N15" s="274">
        <f t="shared" ref="N15:Q15" si="6">+N16+N18</f>
        <v>151234776</v>
      </c>
      <c r="O15" s="274">
        <f t="shared" si="6"/>
        <v>25551942.940000001</v>
      </c>
      <c r="P15" s="274">
        <f t="shared" si="6"/>
        <v>25551942.940000001</v>
      </c>
      <c r="Q15" s="274">
        <f t="shared" si="6"/>
        <v>25551942.940000001</v>
      </c>
      <c r="R15" s="192"/>
      <c r="S15" s="192"/>
      <c r="T15" s="193"/>
      <c r="U15" s="194"/>
      <c r="V15" s="84">
        <v>1</v>
      </c>
      <c r="W15" s="84">
        <f t="shared" si="3"/>
        <v>1</v>
      </c>
      <c r="X15" s="84">
        <f t="shared" si="5"/>
        <v>2</v>
      </c>
      <c r="Y15" s="84">
        <v>4</v>
      </c>
      <c r="Z15" s="84">
        <f>+Z14</f>
        <v>1</v>
      </c>
    </row>
    <row r="16" spans="1:28" s="84" customFormat="1" ht="12.75">
      <c r="A16" s="156"/>
      <c r="B16" s="157"/>
      <c r="C16" s="157"/>
      <c r="D16" s="157">
        <v>1</v>
      </c>
      <c r="E16" s="157"/>
      <c r="F16" s="159" t="s">
        <v>158</v>
      </c>
      <c r="G16" s="177"/>
      <c r="H16" s="336"/>
      <c r="I16" s="337"/>
      <c r="J16" s="337"/>
      <c r="K16" s="191"/>
      <c r="L16" s="191"/>
      <c r="M16" s="274">
        <f>+M17</f>
        <v>59056414</v>
      </c>
      <c r="N16" s="274">
        <f t="shared" ref="N16:Q16" si="7">+N17</f>
        <v>59056414</v>
      </c>
      <c r="O16" s="274">
        <f t="shared" si="7"/>
        <v>8478972.5599999987</v>
      </c>
      <c r="P16" s="274">
        <f t="shared" si="7"/>
        <v>8478972.5599999987</v>
      </c>
      <c r="Q16" s="274">
        <f t="shared" si="7"/>
        <v>8478972.5599999987</v>
      </c>
      <c r="R16" s="192"/>
      <c r="S16" s="192"/>
      <c r="T16" s="193"/>
      <c r="U16" s="194"/>
      <c r="V16" s="84">
        <v>1</v>
      </c>
      <c r="W16" s="84">
        <f t="shared" si="3"/>
        <v>1</v>
      </c>
      <c r="X16" s="84">
        <f t="shared" si="5"/>
        <v>2</v>
      </c>
      <c r="Y16" s="84">
        <f t="shared" ref="Y16:Y19" si="8">+Y15</f>
        <v>4</v>
      </c>
      <c r="Z16" s="84">
        <v>1</v>
      </c>
    </row>
    <row r="17" spans="1:28" s="84" customFormat="1" ht="24">
      <c r="A17" s="156"/>
      <c r="B17" s="157"/>
      <c r="C17" s="157"/>
      <c r="D17" s="157"/>
      <c r="E17" s="157">
        <v>211</v>
      </c>
      <c r="F17" s="159" t="s">
        <v>159</v>
      </c>
      <c r="G17" s="177" t="s">
        <v>230</v>
      </c>
      <c r="H17" s="336">
        <v>375</v>
      </c>
      <c r="I17" s="337">
        <v>375</v>
      </c>
      <c r="J17" s="337">
        <v>375</v>
      </c>
      <c r="K17" s="197">
        <f>IFERROR(J17/H17,0)</f>
        <v>1</v>
      </c>
      <c r="L17" s="197">
        <f>IFERROR(J17/I17,0)</f>
        <v>1</v>
      </c>
      <c r="M17" s="272">
        <v>59056414</v>
      </c>
      <c r="N17" s="272">
        <v>59056414</v>
      </c>
      <c r="O17" s="272">
        <v>8478972.5599999987</v>
      </c>
      <c r="P17" s="273">
        <v>8478972.5599999987</v>
      </c>
      <c r="Q17" s="273">
        <v>8478972.5599999987</v>
      </c>
      <c r="R17" s="277">
        <f>IFERROR(O17/M17,0)</f>
        <v>0.14357411813050483</v>
      </c>
      <c r="S17" s="277">
        <f>IFERROR(O17/N17,0)</f>
        <v>0.14357411813050483</v>
      </c>
      <c r="T17" s="277">
        <f>IFERROR(P17/M17,0)</f>
        <v>0.14357411813050483</v>
      </c>
      <c r="U17" s="277">
        <f>IFERROR(P17/N17,0)</f>
        <v>0.14357411813050483</v>
      </c>
      <c r="V17" s="84">
        <v>1</v>
      </c>
      <c r="W17" s="84">
        <f t="shared" si="3"/>
        <v>1</v>
      </c>
      <c r="X17" s="84">
        <f t="shared" si="5"/>
        <v>2</v>
      </c>
      <c r="Y17" s="84">
        <f t="shared" si="8"/>
        <v>4</v>
      </c>
      <c r="Z17" s="84">
        <f>+Z16</f>
        <v>1</v>
      </c>
      <c r="AA17" s="84">
        <v>211</v>
      </c>
      <c r="AB17" s="84" t="str">
        <f>CONCATENATE(X17,Y17,Z17,AA17)</f>
        <v>241211</v>
      </c>
    </row>
    <row r="18" spans="1:28" s="84" customFormat="1" ht="12.75">
      <c r="A18" s="156"/>
      <c r="B18" s="157"/>
      <c r="C18" s="157"/>
      <c r="D18" s="157">
        <v>2</v>
      </c>
      <c r="E18" s="157"/>
      <c r="F18" s="159" t="s">
        <v>160</v>
      </c>
      <c r="G18" s="177"/>
      <c r="H18" s="336"/>
      <c r="I18" s="337"/>
      <c r="J18" s="337"/>
      <c r="K18" s="191"/>
      <c r="L18" s="191"/>
      <c r="M18" s="274">
        <f>+M19</f>
        <v>92178362</v>
      </c>
      <c r="N18" s="274">
        <f t="shared" ref="N18:Q18" si="9">+N19</f>
        <v>92178362</v>
      </c>
      <c r="O18" s="274">
        <f t="shared" si="9"/>
        <v>17072970.380000003</v>
      </c>
      <c r="P18" s="274">
        <f t="shared" si="9"/>
        <v>17072970.380000003</v>
      </c>
      <c r="Q18" s="274">
        <f t="shared" si="9"/>
        <v>17072970.380000003</v>
      </c>
      <c r="R18" s="192"/>
      <c r="S18" s="192"/>
      <c r="T18" s="193"/>
      <c r="U18" s="194"/>
      <c r="V18" s="84">
        <v>1</v>
      </c>
      <c r="W18" s="84">
        <f t="shared" si="3"/>
        <v>1</v>
      </c>
      <c r="X18" s="84">
        <f t="shared" si="5"/>
        <v>2</v>
      </c>
      <c r="Y18" s="84">
        <f t="shared" si="8"/>
        <v>4</v>
      </c>
      <c r="Z18" s="84">
        <v>2</v>
      </c>
    </row>
    <row r="19" spans="1:28" s="84" customFormat="1" ht="12.75">
      <c r="A19" s="156"/>
      <c r="B19" s="157"/>
      <c r="C19" s="157"/>
      <c r="D19" s="157"/>
      <c r="E19" s="157">
        <v>215</v>
      </c>
      <c r="F19" s="159" t="s">
        <v>161</v>
      </c>
      <c r="G19" s="177" t="s">
        <v>230</v>
      </c>
      <c r="H19" s="336">
        <v>525</v>
      </c>
      <c r="I19" s="337">
        <v>525</v>
      </c>
      <c r="J19" s="337">
        <v>525</v>
      </c>
      <c r="K19" s="197">
        <f>IFERROR(J19/H19,0)</f>
        <v>1</v>
      </c>
      <c r="L19" s="197">
        <f>IFERROR(J19/I19,0)</f>
        <v>1</v>
      </c>
      <c r="M19" s="272">
        <v>92178362</v>
      </c>
      <c r="N19" s="272">
        <v>92178362</v>
      </c>
      <c r="O19" s="272">
        <v>17072970.380000003</v>
      </c>
      <c r="P19" s="273">
        <v>17072970.380000003</v>
      </c>
      <c r="Q19" s="273">
        <v>17072970.380000003</v>
      </c>
      <c r="R19" s="277">
        <f>IFERROR(O19/M19,0)</f>
        <v>0.18521668219706489</v>
      </c>
      <c r="S19" s="277">
        <f>IFERROR(O19/N19,0)</f>
        <v>0.18521668219706489</v>
      </c>
      <c r="T19" s="277">
        <f>IFERROR(P19/M19,0)</f>
        <v>0.18521668219706489</v>
      </c>
      <c r="U19" s="277">
        <f>IFERROR(P19/N19,0)</f>
        <v>0.18521668219706489</v>
      </c>
      <c r="V19" s="84">
        <v>1</v>
      </c>
      <c r="W19" s="84">
        <f t="shared" si="3"/>
        <v>1</v>
      </c>
      <c r="X19" s="84">
        <f t="shared" si="5"/>
        <v>2</v>
      </c>
      <c r="Y19" s="84">
        <f t="shared" si="8"/>
        <v>4</v>
      </c>
      <c r="Z19" s="84">
        <f t="shared" ref="Z19:Z20" si="10">+Z18</f>
        <v>2</v>
      </c>
      <c r="AA19" s="84">
        <v>215</v>
      </c>
      <c r="AB19" s="84" t="str">
        <f>CONCATENATE(X19,Y19,Z19,AA19)</f>
        <v>242215</v>
      </c>
    </row>
    <row r="20" spans="1:28" s="84" customFormat="1" ht="12.75">
      <c r="A20" s="156"/>
      <c r="B20" s="157"/>
      <c r="C20" s="157">
        <v>5</v>
      </c>
      <c r="D20" s="157"/>
      <c r="E20" s="157"/>
      <c r="F20" s="159" t="s">
        <v>162</v>
      </c>
      <c r="G20" s="177"/>
      <c r="H20" s="336"/>
      <c r="I20" s="337"/>
      <c r="J20" s="337"/>
      <c r="K20" s="191"/>
      <c r="L20" s="191"/>
      <c r="M20" s="274">
        <f t="shared" ref="M20" si="11">+M21</f>
        <v>2411086</v>
      </c>
      <c r="N20" s="274">
        <f t="shared" ref="N20:N21" si="12">+N21</f>
        <v>2411086</v>
      </c>
      <c r="O20" s="274">
        <f t="shared" ref="O20:O21" si="13">+O21</f>
        <v>60296.13</v>
      </c>
      <c r="P20" s="274">
        <f t="shared" ref="P20:P21" si="14">+P21</f>
        <v>60296.13</v>
      </c>
      <c r="Q20" s="274">
        <f t="shared" ref="Q20:Q21" si="15">+Q21</f>
        <v>60296.13</v>
      </c>
      <c r="R20" s="192"/>
      <c r="S20" s="192"/>
      <c r="T20" s="193"/>
      <c r="U20" s="194"/>
      <c r="V20" s="84">
        <v>1</v>
      </c>
      <c r="W20" s="84">
        <f t="shared" si="3"/>
        <v>1</v>
      </c>
      <c r="X20" s="84">
        <f t="shared" si="5"/>
        <v>2</v>
      </c>
      <c r="Y20" s="84">
        <v>5</v>
      </c>
      <c r="Z20" s="84">
        <f t="shared" si="10"/>
        <v>2</v>
      </c>
    </row>
    <row r="21" spans="1:28" s="84" customFormat="1" ht="12.75">
      <c r="A21" s="156"/>
      <c r="B21" s="157"/>
      <c r="C21" s="157"/>
      <c r="D21" s="157">
        <v>1</v>
      </c>
      <c r="E21" s="157"/>
      <c r="F21" s="159" t="s">
        <v>163</v>
      </c>
      <c r="G21" s="177"/>
      <c r="H21" s="336"/>
      <c r="I21" s="337"/>
      <c r="J21" s="337"/>
      <c r="K21" s="191"/>
      <c r="L21" s="191"/>
      <c r="M21" s="274">
        <f>+M22</f>
        <v>2411086</v>
      </c>
      <c r="N21" s="274">
        <f t="shared" si="12"/>
        <v>2411086</v>
      </c>
      <c r="O21" s="274">
        <f t="shared" si="13"/>
        <v>60296.13</v>
      </c>
      <c r="P21" s="274">
        <f t="shared" si="14"/>
        <v>60296.13</v>
      </c>
      <c r="Q21" s="274">
        <f t="shared" si="15"/>
        <v>60296.13</v>
      </c>
      <c r="R21" s="192"/>
      <c r="S21" s="192"/>
      <c r="T21" s="193"/>
      <c r="U21" s="194"/>
      <c r="V21" s="84">
        <v>1</v>
      </c>
      <c r="W21" s="84">
        <f t="shared" si="3"/>
        <v>1</v>
      </c>
      <c r="X21" s="84">
        <f t="shared" si="5"/>
        <v>2</v>
      </c>
      <c r="Y21" s="84">
        <f t="shared" ref="Y21:Y22" si="16">+Y20</f>
        <v>5</v>
      </c>
      <c r="Z21" s="84">
        <v>1</v>
      </c>
    </row>
    <row r="22" spans="1:28" s="84" customFormat="1" ht="12.75">
      <c r="A22" s="156"/>
      <c r="B22" s="157"/>
      <c r="C22" s="157"/>
      <c r="D22" s="157"/>
      <c r="E22" s="157">
        <v>216</v>
      </c>
      <c r="F22" s="159" t="s">
        <v>164</v>
      </c>
      <c r="G22" s="177" t="s">
        <v>229</v>
      </c>
      <c r="H22" s="336">
        <v>5000</v>
      </c>
      <c r="I22" s="337">
        <v>5000</v>
      </c>
      <c r="J22" s="337">
        <v>5000</v>
      </c>
      <c r="K22" s="197">
        <f>IFERROR(J22/H22,0)</f>
        <v>1</v>
      </c>
      <c r="L22" s="197">
        <f>IFERROR(J22/I22,0)</f>
        <v>1</v>
      </c>
      <c r="M22" s="272">
        <v>2411086</v>
      </c>
      <c r="N22" s="272">
        <v>2411086</v>
      </c>
      <c r="O22" s="272">
        <v>60296.13</v>
      </c>
      <c r="P22" s="273">
        <v>60296.13</v>
      </c>
      <c r="Q22" s="273">
        <v>60296.13</v>
      </c>
      <c r="R22" s="277">
        <f>IFERROR(O22/M22,0)</f>
        <v>2.5007871971385508E-2</v>
      </c>
      <c r="S22" s="277">
        <f>IFERROR(O22/N22,0)</f>
        <v>2.5007871971385508E-2</v>
      </c>
      <c r="T22" s="277">
        <f>IFERROR(P22/M22,0)</f>
        <v>2.5007871971385508E-2</v>
      </c>
      <c r="U22" s="277">
        <f>IFERROR(P22/N22,0)</f>
        <v>2.5007871971385508E-2</v>
      </c>
      <c r="V22" s="84">
        <v>1</v>
      </c>
      <c r="W22" s="84">
        <f t="shared" si="3"/>
        <v>1</v>
      </c>
      <c r="X22" s="84">
        <f t="shared" si="5"/>
        <v>2</v>
      </c>
      <c r="Y22" s="84">
        <f t="shared" si="16"/>
        <v>5</v>
      </c>
      <c r="Z22" s="84">
        <f t="shared" ref="Z22:Z23" si="17">+Z21</f>
        <v>1</v>
      </c>
      <c r="AA22" s="84">
        <v>216</v>
      </c>
      <c r="AB22" s="84" t="str">
        <f>CONCATENATE(X22,Y22,Z22,AA22)</f>
        <v>251216</v>
      </c>
    </row>
    <row r="23" spans="1:28" s="84" customFormat="1" ht="12.75">
      <c r="A23" s="156"/>
      <c r="B23" s="157"/>
      <c r="C23" s="157">
        <v>6</v>
      </c>
      <c r="D23" s="157"/>
      <c r="E23" s="157"/>
      <c r="F23" s="165" t="s">
        <v>165</v>
      </c>
      <c r="G23" s="177"/>
      <c r="H23" s="336"/>
      <c r="I23" s="337"/>
      <c r="J23" s="337"/>
      <c r="K23" s="191"/>
      <c r="L23" s="191"/>
      <c r="M23" s="274">
        <f>+M24+M26+M29</f>
        <v>123131073</v>
      </c>
      <c r="N23" s="274">
        <f t="shared" ref="N23:Q23" si="18">+N24+N26+N29</f>
        <v>123131073</v>
      </c>
      <c r="O23" s="274">
        <f t="shared" si="18"/>
        <v>17986401</v>
      </c>
      <c r="P23" s="274">
        <f t="shared" si="18"/>
        <v>17986401</v>
      </c>
      <c r="Q23" s="274">
        <f t="shared" si="18"/>
        <v>17986401</v>
      </c>
      <c r="R23" s="192"/>
      <c r="S23" s="192"/>
      <c r="T23" s="193"/>
      <c r="U23" s="194"/>
      <c r="V23" s="84">
        <v>1</v>
      </c>
      <c r="W23" s="84">
        <f t="shared" si="3"/>
        <v>1</v>
      </c>
      <c r="X23" s="84">
        <f t="shared" si="5"/>
        <v>2</v>
      </c>
      <c r="Y23" s="84">
        <v>6</v>
      </c>
      <c r="Z23" s="84">
        <f t="shared" si="17"/>
        <v>1</v>
      </c>
    </row>
    <row r="24" spans="1:28" s="84" customFormat="1" ht="12.75">
      <c r="A24" s="156"/>
      <c r="B24" s="157"/>
      <c r="C24" s="157"/>
      <c r="D24" s="157">
        <v>3</v>
      </c>
      <c r="E24" s="157"/>
      <c r="F24" s="159" t="s">
        <v>166</v>
      </c>
      <c r="G24" s="177"/>
      <c r="H24" s="336"/>
      <c r="I24" s="337"/>
      <c r="J24" s="337"/>
      <c r="K24" s="191"/>
      <c r="L24" s="191"/>
      <c r="M24" s="274">
        <f>+M25</f>
        <v>19130925</v>
      </c>
      <c r="N24" s="274">
        <f t="shared" ref="N24:Q24" si="19">+N25</f>
        <v>19130925</v>
      </c>
      <c r="O24" s="274">
        <f t="shared" si="19"/>
        <v>1045430.15</v>
      </c>
      <c r="P24" s="274">
        <f t="shared" si="19"/>
        <v>1045430.15</v>
      </c>
      <c r="Q24" s="274">
        <f t="shared" si="19"/>
        <v>1045430.15</v>
      </c>
      <c r="R24" s="192"/>
      <c r="S24" s="192"/>
      <c r="T24" s="193"/>
      <c r="U24" s="194"/>
      <c r="V24" s="84">
        <v>1</v>
      </c>
      <c r="W24" s="84">
        <f t="shared" si="3"/>
        <v>1</v>
      </c>
      <c r="X24" s="84">
        <f t="shared" si="5"/>
        <v>2</v>
      </c>
      <c r="Y24" s="84">
        <f t="shared" ref="Y24:Y33" si="20">+Y23</f>
        <v>6</v>
      </c>
      <c r="Z24" s="84">
        <v>3</v>
      </c>
    </row>
    <row r="25" spans="1:28" s="84" customFormat="1" ht="12.75">
      <c r="A25" s="156"/>
      <c r="B25" s="157"/>
      <c r="C25" s="157"/>
      <c r="D25" s="157"/>
      <c r="E25" s="157">
        <v>219</v>
      </c>
      <c r="F25" s="159" t="s">
        <v>167</v>
      </c>
      <c r="G25" s="177" t="s">
        <v>229</v>
      </c>
      <c r="H25" s="336">
        <v>0</v>
      </c>
      <c r="I25" s="337">
        <v>0</v>
      </c>
      <c r="J25" s="337">
        <v>0</v>
      </c>
      <c r="K25" s="197">
        <f>IFERROR(J25/H25,0)</f>
        <v>0</v>
      </c>
      <c r="L25" s="197">
        <f>IFERROR(J25/I25,0)</f>
        <v>0</v>
      </c>
      <c r="M25" s="272">
        <v>19130925</v>
      </c>
      <c r="N25" s="272">
        <v>19130925</v>
      </c>
      <c r="O25" s="272">
        <v>1045430.15</v>
      </c>
      <c r="P25" s="273">
        <v>1045430.15</v>
      </c>
      <c r="Q25" s="273">
        <v>1045430.15</v>
      </c>
      <c r="R25" s="277">
        <f>IFERROR(O25/M25,0)</f>
        <v>5.4646084807713165E-2</v>
      </c>
      <c r="S25" s="277">
        <f>IFERROR(O25/N25,0)</f>
        <v>5.4646084807713165E-2</v>
      </c>
      <c r="T25" s="277">
        <f>IFERROR(P25/M25,0)</f>
        <v>5.4646084807713165E-2</v>
      </c>
      <c r="U25" s="277">
        <f>IFERROR(P25/N25,0)</f>
        <v>5.4646084807713165E-2</v>
      </c>
      <c r="V25" s="84">
        <v>1</v>
      </c>
      <c r="W25" s="84">
        <f t="shared" si="3"/>
        <v>1</v>
      </c>
      <c r="X25" s="84">
        <f t="shared" si="5"/>
        <v>2</v>
      </c>
      <c r="Y25" s="84">
        <f t="shared" si="20"/>
        <v>6</v>
      </c>
      <c r="Z25" s="84">
        <f>+Z24</f>
        <v>3</v>
      </c>
      <c r="AA25" s="84">
        <v>219</v>
      </c>
      <c r="AB25" s="84" t="str">
        <f>CONCATENATE(X25,Y25,Z25,AA25)</f>
        <v>263219</v>
      </c>
    </row>
    <row r="26" spans="1:28" s="84" customFormat="1" ht="12.75">
      <c r="A26" s="156"/>
      <c r="B26" s="157"/>
      <c r="C26" s="157"/>
      <c r="D26" s="157">
        <v>8</v>
      </c>
      <c r="E26" s="157"/>
      <c r="F26" s="159" t="s">
        <v>168</v>
      </c>
      <c r="G26" s="177"/>
      <c r="H26" s="336"/>
      <c r="I26" s="337"/>
      <c r="J26" s="337"/>
      <c r="K26" s="191"/>
      <c r="L26" s="191"/>
      <c r="M26" s="274">
        <f>+M27+M28</f>
        <v>51997389</v>
      </c>
      <c r="N26" s="274">
        <f t="shared" ref="N26:Q26" si="21">+N27+N28</f>
        <v>51997389</v>
      </c>
      <c r="O26" s="274">
        <f t="shared" si="21"/>
        <v>6841135.419999999</v>
      </c>
      <c r="P26" s="274">
        <f t="shared" si="21"/>
        <v>6841135.419999999</v>
      </c>
      <c r="Q26" s="274">
        <f t="shared" si="21"/>
        <v>6841135.419999999</v>
      </c>
      <c r="R26" s="192"/>
      <c r="S26" s="192"/>
      <c r="T26" s="193"/>
      <c r="U26" s="194"/>
      <c r="V26" s="84">
        <v>1</v>
      </c>
      <c r="W26" s="84">
        <f t="shared" si="3"/>
        <v>1</v>
      </c>
      <c r="X26" s="84">
        <f t="shared" si="5"/>
        <v>2</v>
      </c>
      <c r="Y26" s="84">
        <f t="shared" si="20"/>
        <v>6</v>
      </c>
      <c r="Z26" s="84">
        <v>8</v>
      </c>
    </row>
    <row r="27" spans="1:28" s="84" customFormat="1" ht="24">
      <c r="A27" s="156"/>
      <c r="B27" s="157"/>
      <c r="C27" s="157"/>
      <c r="D27" s="157"/>
      <c r="E27" s="157">
        <v>224</v>
      </c>
      <c r="F27" s="397" t="s">
        <v>169</v>
      </c>
      <c r="G27" s="177" t="s">
        <v>229</v>
      </c>
      <c r="H27" s="336">
        <v>0</v>
      </c>
      <c r="I27" s="337">
        <v>0</v>
      </c>
      <c r="J27" s="337">
        <v>0</v>
      </c>
      <c r="K27" s="197">
        <f t="shared" ref="K27:K28" si="22">IFERROR(J27/H27,0)</f>
        <v>0</v>
      </c>
      <c r="L27" s="197">
        <f t="shared" ref="L27:L28" si="23">IFERROR(J27/I27,0)</f>
        <v>0</v>
      </c>
      <c r="M27" s="272">
        <v>13913003</v>
      </c>
      <c r="N27" s="272">
        <v>13913003</v>
      </c>
      <c r="O27" s="272">
        <v>1244296.17</v>
      </c>
      <c r="P27" s="273">
        <v>1244296.17</v>
      </c>
      <c r="Q27" s="273">
        <v>1244296.17</v>
      </c>
      <c r="R27" s="277">
        <f t="shared" ref="R27:R28" si="24">IFERROR(O27/M27,0)</f>
        <v>8.9434047415931694E-2</v>
      </c>
      <c r="S27" s="277">
        <f t="shared" ref="S27:S28" si="25">IFERROR(O27/N27,0)</f>
        <v>8.9434047415931694E-2</v>
      </c>
      <c r="T27" s="277">
        <f t="shared" ref="T27:T28" si="26">IFERROR(P27/M27,0)</f>
        <v>8.9434047415931694E-2</v>
      </c>
      <c r="U27" s="277">
        <f t="shared" ref="U27:U28" si="27">IFERROR(P27/N27,0)</f>
        <v>8.9434047415931694E-2</v>
      </c>
      <c r="V27" s="84">
        <v>1</v>
      </c>
      <c r="W27" s="84">
        <f t="shared" si="3"/>
        <v>1</v>
      </c>
      <c r="X27" s="84">
        <f t="shared" si="5"/>
        <v>2</v>
      </c>
      <c r="Y27" s="84">
        <f t="shared" si="20"/>
        <v>6</v>
      </c>
      <c r="Z27" s="84">
        <f t="shared" ref="Z27:Z28" si="28">+Z26</f>
        <v>8</v>
      </c>
      <c r="AA27" s="84">
        <v>224</v>
      </c>
      <c r="AB27" s="84" t="str">
        <f t="shared" ref="AB27:AB28" si="29">CONCATENATE(X27,Y27,Z27,AA27)</f>
        <v>268224</v>
      </c>
    </row>
    <row r="28" spans="1:28" s="84" customFormat="1" ht="24">
      <c r="A28" s="156"/>
      <c r="B28" s="157"/>
      <c r="C28" s="157"/>
      <c r="D28" s="157"/>
      <c r="E28" s="157">
        <v>225</v>
      </c>
      <c r="F28" s="397" t="s">
        <v>170</v>
      </c>
      <c r="G28" s="177" t="s">
        <v>229</v>
      </c>
      <c r="H28" s="336">
        <v>30</v>
      </c>
      <c r="I28" s="337">
        <v>30</v>
      </c>
      <c r="J28" s="337">
        <v>30</v>
      </c>
      <c r="K28" s="197">
        <f t="shared" si="22"/>
        <v>1</v>
      </c>
      <c r="L28" s="197">
        <f t="shared" si="23"/>
        <v>1</v>
      </c>
      <c r="M28" s="272">
        <v>38084386</v>
      </c>
      <c r="N28" s="272">
        <v>38084386</v>
      </c>
      <c r="O28" s="272">
        <v>5596839.2499999991</v>
      </c>
      <c r="P28" s="273">
        <v>5596839.2499999991</v>
      </c>
      <c r="Q28" s="273">
        <v>5596839.2499999991</v>
      </c>
      <c r="R28" s="277">
        <f t="shared" si="24"/>
        <v>0.14695889412527222</v>
      </c>
      <c r="S28" s="277">
        <f t="shared" si="25"/>
        <v>0.14695889412527222</v>
      </c>
      <c r="T28" s="277">
        <f t="shared" si="26"/>
        <v>0.14695889412527222</v>
      </c>
      <c r="U28" s="277">
        <f t="shared" si="27"/>
        <v>0.14695889412527222</v>
      </c>
      <c r="V28" s="84">
        <v>1</v>
      </c>
      <c r="W28" s="84">
        <f t="shared" si="3"/>
        <v>1</v>
      </c>
      <c r="X28" s="84">
        <f t="shared" si="5"/>
        <v>2</v>
      </c>
      <c r="Y28" s="84">
        <f t="shared" si="20"/>
        <v>6</v>
      </c>
      <c r="Z28" s="84">
        <f t="shared" si="28"/>
        <v>8</v>
      </c>
      <c r="AA28" s="84">
        <v>225</v>
      </c>
      <c r="AB28" s="84" t="str">
        <f t="shared" si="29"/>
        <v>268225</v>
      </c>
    </row>
    <row r="29" spans="1:28" s="84" customFormat="1" ht="24">
      <c r="A29" s="156"/>
      <c r="B29" s="157"/>
      <c r="C29" s="157"/>
      <c r="D29" s="157">
        <v>9</v>
      </c>
      <c r="E29" s="157"/>
      <c r="F29" s="397" t="s">
        <v>171</v>
      </c>
      <c r="G29" s="177"/>
      <c r="H29" s="336"/>
      <c r="I29" s="337"/>
      <c r="J29" s="337"/>
      <c r="K29" s="197"/>
      <c r="L29" s="197"/>
      <c r="M29" s="274">
        <f>+M30+M31+M32</f>
        <v>52002759</v>
      </c>
      <c r="N29" s="274">
        <f t="shared" ref="N29:Q29" si="30">+N30+N31+N32</f>
        <v>52002759</v>
      </c>
      <c r="O29" s="274">
        <f t="shared" si="30"/>
        <v>10099835.43</v>
      </c>
      <c r="P29" s="274">
        <f t="shared" si="30"/>
        <v>10099835.43</v>
      </c>
      <c r="Q29" s="274">
        <f t="shared" si="30"/>
        <v>10099835.43</v>
      </c>
      <c r="R29" s="277"/>
      <c r="S29" s="277"/>
      <c r="T29" s="277"/>
      <c r="U29" s="277"/>
      <c r="V29" s="84">
        <v>1</v>
      </c>
      <c r="W29" s="84">
        <f t="shared" si="3"/>
        <v>1</v>
      </c>
      <c r="X29" s="84">
        <f t="shared" si="5"/>
        <v>2</v>
      </c>
      <c r="Y29" s="84">
        <f t="shared" si="20"/>
        <v>6</v>
      </c>
      <c r="Z29" s="84">
        <v>9</v>
      </c>
    </row>
    <row r="30" spans="1:28" s="84" customFormat="1" ht="12.75">
      <c r="A30" s="156"/>
      <c r="B30" s="157"/>
      <c r="C30" s="157"/>
      <c r="D30" s="157"/>
      <c r="E30" s="157">
        <v>226</v>
      </c>
      <c r="F30" s="397" t="s">
        <v>172</v>
      </c>
      <c r="G30" s="177" t="s">
        <v>229</v>
      </c>
      <c r="H30" s="336">
        <v>300</v>
      </c>
      <c r="I30" s="337">
        <v>0</v>
      </c>
      <c r="J30" s="337">
        <v>0</v>
      </c>
      <c r="K30" s="197">
        <f t="shared" ref="K30:K32" si="31">IFERROR(J30/H30,0)</f>
        <v>0</v>
      </c>
      <c r="L30" s="197">
        <f t="shared" ref="L30:L32" si="32">IFERROR(J30/I30,0)</f>
        <v>0</v>
      </c>
      <c r="M30" s="272">
        <v>13286467</v>
      </c>
      <c r="N30" s="272">
        <v>13286467</v>
      </c>
      <c r="O30" s="272">
        <v>2978085</v>
      </c>
      <c r="P30" s="273">
        <v>2978085</v>
      </c>
      <c r="Q30" s="273">
        <v>2978085</v>
      </c>
      <c r="R30" s="277">
        <f t="shared" ref="R30:R32" si="33">IFERROR(O30/M30,0)</f>
        <v>0.22414423638729544</v>
      </c>
      <c r="S30" s="277">
        <f t="shared" ref="S30:S32" si="34">IFERROR(O30/N30,0)</f>
        <v>0.22414423638729544</v>
      </c>
      <c r="T30" s="277">
        <f t="shared" ref="T30:T32" si="35">IFERROR(P30/M30,0)</f>
        <v>0.22414423638729544</v>
      </c>
      <c r="U30" s="277">
        <f t="shared" ref="U30:U32" si="36">IFERROR(P30/N30,0)</f>
        <v>0.22414423638729544</v>
      </c>
      <c r="V30" s="84">
        <v>1</v>
      </c>
      <c r="W30" s="84">
        <f t="shared" si="3"/>
        <v>1</v>
      </c>
      <c r="X30" s="84">
        <f t="shared" si="5"/>
        <v>2</v>
      </c>
      <c r="Y30" s="84">
        <f t="shared" si="20"/>
        <v>6</v>
      </c>
      <c r="Z30" s="84">
        <f t="shared" ref="Z30:Z34" si="37">+Z29</f>
        <v>9</v>
      </c>
      <c r="AA30" s="84">
        <v>226</v>
      </c>
      <c r="AB30" s="84" t="str">
        <f t="shared" ref="AB30:AB32" si="38">CONCATENATE(X30,Y30,Z30,AA30)</f>
        <v>269226</v>
      </c>
    </row>
    <row r="31" spans="1:28" s="84" customFormat="1" ht="24">
      <c r="A31" s="156"/>
      <c r="B31" s="157"/>
      <c r="C31" s="157"/>
      <c r="D31" s="157"/>
      <c r="E31" s="157">
        <v>229</v>
      </c>
      <c r="F31" s="397" t="s">
        <v>173</v>
      </c>
      <c r="G31" s="177" t="s">
        <v>229</v>
      </c>
      <c r="H31" s="336">
        <v>2050</v>
      </c>
      <c r="I31" s="337">
        <v>2050</v>
      </c>
      <c r="J31" s="337">
        <v>2050</v>
      </c>
      <c r="K31" s="197">
        <f t="shared" si="31"/>
        <v>1</v>
      </c>
      <c r="L31" s="197">
        <f t="shared" si="32"/>
        <v>1</v>
      </c>
      <c r="M31" s="272">
        <v>26070000</v>
      </c>
      <c r="N31" s="272">
        <v>26070000</v>
      </c>
      <c r="O31" s="272">
        <v>5178787.96</v>
      </c>
      <c r="P31" s="273">
        <v>5178787.96</v>
      </c>
      <c r="Q31" s="273">
        <v>5178787.96</v>
      </c>
      <c r="R31" s="277">
        <f t="shared" si="33"/>
        <v>0.19864932719601075</v>
      </c>
      <c r="S31" s="277">
        <f t="shared" si="34"/>
        <v>0.19864932719601075</v>
      </c>
      <c r="T31" s="277">
        <f t="shared" si="35"/>
        <v>0.19864932719601075</v>
      </c>
      <c r="U31" s="277">
        <f t="shared" si="36"/>
        <v>0.19864932719601075</v>
      </c>
      <c r="V31" s="84">
        <v>1</v>
      </c>
      <c r="W31" s="84">
        <f t="shared" si="3"/>
        <v>1</v>
      </c>
      <c r="X31" s="84">
        <f t="shared" si="5"/>
        <v>2</v>
      </c>
      <c r="Y31" s="84">
        <f t="shared" si="20"/>
        <v>6</v>
      </c>
      <c r="Z31" s="84">
        <f t="shared" si="37"/>
        <v>9</v>
      </c>
      <c r="AA31" s="84">
        <v>229</v>
      </c>
      <c r="AB31" s="84" t="str">
        <f t="shared" si="38"/>
        <v>269229</v>
      </c>
    </row>
    <row r="32" spans="1:28" s="84" customFormat="1" ht="12.75">
      <c r="A32" s="156"/>
      <c r="B32" s="157"/>
      <c r="C32" s="157"/>
      <c r="D32" s="157"/>
      <c r="E32" s="157">
        <v>230</v>
      </c>
      <c r="F32" s="397" t="s">
        <v>174</v>
      </c>
      <c r="G32" s="177" t="s">
        <v>229</v>
      </c>
      <c r="H32" s="336">
        <v>20000</v>
      </c>
      <c r="I32" s="337">
        <v>20000</v>
      </c>
      <c r="J32" s="337">
        <v>20000</v>
      </c>
      <c r="K32" s="197">
        <f t="shared" si="31"/>
        <v>1</v>
      </c>
      <c r="L32" s="197">
        <f t="shared" si="32"/>
        <v>1</v>
      </c>
      <c r="M32" s="272">
        <v>12646292</v>
      </c>
      <c r="N32" s="272">
        <v>12646292</v>
      </c>
      <c r="O32" s="272">
        <v>1942962.47</v>
      </c>
      <c r="P32" s="273">
        <v>1942962.47</v>
      </c>
      <c r="Q32" s="273">
        <v>1942962.47</v>
      </c>
      <c r="R32" s="277">
        <f t="shared" si="33"/>
        <v>0.1536389061710737</v>
      </c>
      <c r="S32" s="277">
        <f t="shared" si="34"/>
        <v>0.1536389061710737</v>
      </c>
      <c r="T32" s="277">
        <f t="shared" si="35"/>
        <v>0.1536389061710737</v>
      </c>
      <c r="U32" s="277">
        <f t="shared" si="36"/>
        <v>0.1536389061710737</v>
      </c>
      <c r="V32" s="84">
        <v>1</v>
      </c>
      <c r="W32" s="84">
        <f t="shared" si="3"/>
        <v>1</v>
      </c>
      <c r="X32" s="84">
        <f t="shared" si="5"/>
        <v>2</v>
      </c>
      <c r="Y32" s="84">
        <f t="shared" si="20"/>
        <v>6</v>
      </c>
      <c r="Z32" s="84">
        <f t="shared" si="37"/>
        <v>9</v>
      </c>
      <c r="AA32" s="84">
        <v>230</v>
      </c>
      <c r="AB32" s="84" t="str">
        <f t="shared" si="38"/>
        <v>269230</v>
      </c>
    </row>
    <row r="33" spans="1:28" s="84" customFormat="1" ht="12.75">
      <c r="A33" s="156"/>
      <c r="B33" s="157">
        <v>3</v>
      </c>
      <c r="C33" s="157"/>
      <c r="D33" s="157"/>
      <c r="E33" s="157"/>
      <c r="F33" s="397" t="s">
        <v>175</v>
      </c>
      <c r="G33" s="177"/>
      <c r="H33" s="336"/>
      <c r="I33" s="337"/>
      <c r="J33" s="337"/>
      <c r="K33" s="197"/>
      <c r="L33" s="197"/>
      <c r="M33" s="274">
        <f t="shared" ref="M33:M34" si="39">+M34</f>
        <v>5375219</v>
      </c>
      <c r="N33" s="274">
        <f t="shared" ref="N33:N35" si="40">+N34</f>
        <v>5375219</v>
      </c>
      <c r="O33" s="274">
        <f t="shared" ref="O33:O35" si="41">+O34</f>
        <v>1007529</v>
      </c>
      <c r="P33" s="274">
        <f t="shared" ref="P33:P35" si="42">+P34</f>
        <v>1007529</v>
      </c>
      <c r="Q33" s="274">
        <f t="shared" ref="Q33:Q35" si="43">+Q34</f>
        <v>1007529</v>
      </c>
      <c r="R33" s="277"/>
      <c r="S33" s="277"/>
      <c r="T33" s="277"/>
      <c r="U33" s="277"/>
      <c r="V33" s="84">
        <v>1</v>
      </c>
      <c r="W33" s="84">
        <f t="shared" si="3"/>
        <v>1</v>
      </c>
      <c r="X33" s="84">
        <v>3</v>
      </c>
      <c r="Y33" s="84">
        <f t="shared" si="20"/>
        <v>6</v>
      </c>
      <c r="Z33" s="84">
        <f t="shared" si="37"/>
        <v>9</v>
      </c>
    </row>
    <row r="34" spans="1:28" s="84" customFormat="1" ht="24">
      <c r="A34" s="156"/>
      <c r="B34" s="157"/>
      <c r="C34" s="157">
        <v>1</v>
      </c>
      <c r="D34" s="157"/>
      <c r="E34" s="157"/>
      <c r="F34" s="397" t="s">
        <v>176</v>
      </c>
      <c r="G34" s="177"/>
      <c r="H34" s="336"/>
      <c r="I34" s="337"/>
      <c r="J34" s="337"/>
      <c r="K34" s="197"/>
      <c r="L34" s="197"/>
      <c r="M34" s="274">
        <f t="shared" si="39"/>
        <v>5375219</v>
      </c>
      <c r="N34" s="274">
        <f t="shared" si="40"/>
        <v>5375219</v>
      </c>
      <c r="O34" s="274">
        <f t="shared" si="41"/>
        <v>1007529</v>
      </c>
      <c r="P34" s="274">
        <f t="shared" si="42"/>
        <v>1007529</v>
      </c>
      <c r="Q34" s="274">
        <f t="shared" si="43"/>
        <v>1007529</v>
      </c>
      <c r="R34" s="277"/>
      <c r="S34" s="277"/>
      <c r="T34" s="277"/>
      <c r="U34" s="277"/>
      <c r="V34" s="84">
        <v>1</v>
      </c>
      <c r="W34" s="84">
        <f t="shared" si="3"/>
        <v>1</v>
      </c>
      <c r="X34" s="84">
        <f t="shared" ref="X34:X38" si="44">+X33</f>
        <v>3</v>
      </c>
      <c r="Y34" s="84">
        <v>1</v>
      </c>
      <c r="Z34" s="84">
        <f t="shared" si="37"/>
        <v>9</v>
      </c>
    </row>
    <row r="35" spans="1:28" s="84" customFormat="1" ht="12.75">
      <c r="A35" s="156"/>
      <c r="B35" s="157"/>
      <c r="C35" s="157"/>
      <c r="D35" s="157">
        <v>2</v>
      </c>
      <c r="E35" s="157"/>
      <c r="F35" s="397" t="s">
        <v>177</v>
      </c>
      <c r="G35" s="177"/>
      <c r="H35" s="336"/>
      <c r="I35" s="337"/>
      <c r="J35" s="337"/>
      <c r="K35" s="197"/>
      <c r="L35" s="197"/>
      <c r="M35" s="274">
        <f>+M36</f>
        <v>5375219</v>
      </c>
      <c r="N35" s="274">
        <f t="shared" si="40"/>
        <v>5375219</v>
      </c>
      <c r="O35" s="274">
        <f t="shared" si="41"/>
        <v>1007529</v>
      </c>
      <c r="P35" s="274">
        <f t="shared" si="42"/>
        <v>1007529</v>
      </c>
      <c r="Q35" s="274">
        <f t="shared" si="43"/>
        <v>1007529</v>
      </c>
      <c r="R35" s="277"/>
      <c r="S35" s="277"/>
      <c r="T35" s="277"/>
      <c r="U35" s="277"/>
      <c r="V35" s="84">
        <v>1</v>
      </c>
      <c r="W35" s="84">
        <f t="shared" si="3"/>
        <v>1</v>
      </c>
      <c r="X35" s="84">
        <f t="shared" si="44"/>
        <v>3</v>
      </c>
      <c r="Y35" s="84">
        <f t="shared" ref="Y35:Y39" si="45">+Y34</f>
        <v>1</v>
      </c>
      <c r="Z35" s="84">
        <v>2</v>
      </c>
    </row>
    <row r="36" spans="1:28" s="84" customFormat="1" ht="12.75">
      <c r="A36" s="156"/>
      <c r="B36" s="157"/>
      <c r="C36" s="157"/>
      <c r="D36" s="157"/>
      <c r="E36" s="157">
        <v>232</v>
      </c>
      <c r="F36" s="397" t="s">
        <v>178</v>
      </c>
      <c r="G36" s="177" t="s">
        <v>229</v>
      </c>
      <c r="H36" s="336">
        <v>400</v>
      </c>
      <c r="I36" s="337">
        <v>400</v>
      </c>
      <c r="J36" s="337">
        <v>400</v>
      </c>
      <c r="K36" s="197">
        <f>IFERROR(J36/H36,0)</f>
        <v>1</v>
      </c>
      <c r="L36" s="197">
        <f>IFERROR(J36/I36,0)</f>
        <v>1</v>
      </c>
      <c r="M36" s="272">
        <v>5375219</v>
      </c>
      <c r="N36" s="272">
        <v>5375219</v>
      </c>
      <c r="O36" s="272">
        <v>1007529</v>
      </c>
      <c r="P36" s="273">
        <v>1007529</v>
      </c>
      <c r="Q36" s="273">
        <v>1007529</v>
      </c>
      <c r="R36" s="277">
        <f>IFERROR(O36/M36,0)</f>
        <v>0.18743961873925508</v>
      </c>
      <c r="S36" s="277">
        <f>IFERROR(O36/N36,0)</f>
        <v>0.18743961873925508</v>
      </c>
      <c r="T36" s="277">
        <f>IFERROR(P36/M36,0)</f>
        <v>0.18743961873925508</v>
      </c>
      <c r="U36" s="277">
        <f>IFERROR(P36/N36,0)</f>
        <v>0.18743961873925508</v>
      </c>
      <c r="V36" s="84">
        <v>1</v>
      </c>
      <c r="W36" s="84">
        <f t="shared" si="3"/>
        <v>1</v>
      </c>
      <c r="X36" s="84">
        <f t="shared" si="44"/>
        <v>3</v>
      </c>
      <c r="Y36" s="84">
        <f t="shared" si="45"/>
        <v>1</v>
      </c>
      <c r="Z36" s="84">
        <f t="shared" ref="Z36:Z40" si="46">+Z35</f>
        <v>2</v>
      </c>
      <c r="AA36" s="84">
        <v>232</v>
      </c>
      <c r="AB36" s="84" t="str">
        <f>CONCATENATE(X36,Y36,Z36,AA36)</f>
        <v>312232</v>
      </c>
    </row>
    <row r="37" spans="1:28" s="84" customFormat="1" ht="12.75">
      <c r="A37" s="156"/>
      <c r="B37" s="157"/>
      <c r="C37" s="157"/>
      <c r="D37" s="157"/>
      <c r="E37" s="157"/>
      <c r="F37" s="397"/>
      <c r="G37" s="177"/>
      <c r="H37" s="336"/>
      <c r="I37" s="337"/>
      <c r="J37" s="337"/>
      <c r="K37" s="197"/>
      <c r="L37" s="197"/>
      <c r="M37" s="274"/>
      <c r="N37" s="274"/>
      <c r="O37" s="274"/>
      <c r="P37" s="274"/>
      <c r="Q37" s="274"/>
      <c r="R37" s="277"/>
      <c r="S37" s="277"/>
      <c r="T37" s="277"/>
      <c r="U37" s="277"/>
      <c r="V37" s="84">
        <v>1</v>
      </c>
      <c r="W37" s="84">
        <f t="shared" si="3"/>
        <v>1</v>
      </c>
      <c r="X37" s="84">
        <f t="shared" si="44"/>
        <v>3</v>
      </c>
      <c r="Y37" s="84">
        <f t="shared" si="45"/>
        <v>1</v>
      </c>
      <c r="Z37" s="84">
        <f t="shared" si="46"/>
        <v>2</v>
      </c>
    </row>
    <row r="38" spans="1:28" s="84" customFormat="1" ht="24">
      <c r="A38" s="156">
        <v>2</v>
      </c>
      <c r="B38" s="157"/>
      <c r="C38" s="157"/>
      <c r="D38" s="157"/>
      <c r="E38" s="157"/>
      <c r="F38" s="397" t="s">
        <v>179</v>
      </c>
      <c r="G38" s="177"/>
      <c r="H38" s="336"/>
      <c r="I38" s="337"/>
      <c r="J38" s="337"/>
      <c r="K38" s="197"/>
      <c r="L38" s="197"/>
      <c r="M38" s="274">
        <f>+M39</f>
        <v>264152157</v>
      </c>
      <c r="N38" s="274">
        <f t="shared" ref="N38:Q38" si="47">+N39</f>
        <v>264742157</v>
      </c>
      <c r="O38" s="274">
        <f t="shared" si="47"/>
        <v>51601996.319999993</v>
      </c>
      <c r="P38" s="274">
        <f t="shared" si="47"/>
        <v>51601996.319999993</v>
      </c>
      <c r="Q38" s="274">
        <f t="shared" si="47"/>
        <v>51601996.319999993</v>
      </c>
      <c r="R38" s="277"/>
      <c r="S38" s="277"/>
      <c r="T38" s="277"/>
      <c r="U38" s="277"/>
      <c r="V38" s="84">
        <v>1</v>
      </c>
      <c r="W38" s="84">
        <v>2</v>
      </c>
      <c r="X38" s="84">
        <f t="shared" si="44"/>
        <v>3</v>
      </c>
      <c r="Y38" s="84">
        <f t="shared" si="45"/>
        <v>1</v>
      </c>
      <c r="Z38" s="84">
        <f t="shared" si="46"/>
        <v>2</v>
      </c>
    </row>
    <row r="39" spans="1:28" s="84" customFormat="1" ht="12.75">
      <c r="A39" s="156"/>
      <c r="B39" s="157">
        <v>1</v>
      </c>
      <c r="C39" s="157"/>
      <c r="D39" s="157"/>
      <c r="E39" s="157"/>
      <c r="F39" s="397" t="s">
        <v>180</v>
      </c>
      <c r="G39" s="177"/>
      <c r="H39" s="336"/>
      <c r="I39" s="337"/>
      <c r="J39" s="337"/>
      <c r="K39" s="197"/>
      <c r="L39" s="197"/>
      <c r="M39" s="274">
        <f>+M40</f>
        <v>264152157</v>
      </c>
      <c r="N39" s="274">
        <f t="shared" ref="N39:Q39" si="48">+N40</f>
        <v>264742157</v>
      </c>
      <c r="O39" s="274">
        <f t="shared" si="48"/>
        <v>51601996.319999993</v>
      </c>
      <c r="P39" s="274">
        <f t="shared" si="48"/>
        <v>51601996.319999993</v>
      </c>
      <c r="Q39" s="274">
        <f t="shared" si="48"/>
        <v>51601996.319999993</v>
      </c>
      <c r="R39" s="277"/>
      <c r="S39" s="277"/>
      <c r="T39" s="277"/>
      <c r="U39" s="277"/>
      <c r="V39" s="84">
        <v>1</v>
      </c>
      <c r="W39" s="84">
        <f t="shared" ref="W39:W45" si="49">+W38</f>
        <v>2</v>
      </c>
      <c r="X39" s="84">
        <v>1</v>
      </c>
      <c r="Y39" s="84">
        <f t="shared" si="45"/>
        <v>1</v>
      </c>
      <c r="Z39" s="84">
        <f t="shared" si="46"/>
        <v>2</v>
      </c>
    </row>
    <row r="40" spans="1:28" s="84" customFormat="1" ht="24">
      <c r="A40" s="156"/>
      <c r="B40" s="157"/>
      <c r="C40" s="157">
        <v>7</v>
      </c>
      <c r="D40" s="157"/>
      <c r="E40" s="157"/>
      <c r="F40" s="397" t="s">
        <v>181</v>
      </c>
      <c r="G40" s="177"/>
      <c r="H40" s="336"/>
      <c r="I40" s="337"/>
      <c r="J40" s="337"/>
      <c r="K40" s="197"/>
      <c r="L40" s="197"/>
      <c r="M40" s="274">
        <f>+M41+M43</f>
        <v>264152157</v>
      </c>
      <c r="N40" s="274">
        <f t="shared" ref="N40:Q40" si="50">+N41+N43</f>
        <v>264742157</v>
      </c>
      <c r="O40" s="274">
        <f t="shared" si="50"/>
        <v>51601996.319999993</v>
      </c>
      <c r="P40" s="274">
        <f t="shared" si="50"/>
        <v>51601996.319999993</v>
      </c>
      <c r="Q40" s="274">
        <f t="shared" si="50"/>
        <v>51601996.319999993</v>
      </c>
      <c r="R40" s="277"/>
      <c r="S40" s="277"/>
      <c r="T40" s="277"/>
      <c r="U40" s="277"/>
      <c r="V40" s="84">
        <v>1</v>
      </c>
      <c r="W40" s="84">
        <f t="shared" si="49"/>
        <v>2</v>
      </c>
      <c r="X40" s="84">
        <f t="shared" ref="X40:X46" si="51">+X39</f>
        <v>1</v>
      </c>
      <c r="Y40" s="84">
        <v>7</v>
      </c>
      <c r="Z40" s="84">
        <f t="shared" si="46"/>
        <v>2</v>
      </c>
    </row>
    <row r="41" spans="1:28" s="84" customFormat="1" ht="12.75">
      <c r="A41" s="156"/>
      <c r="B41" s="157"/>
      <c r="C41" s="157"/>
      <c r="D41" s="157">
        <v>1</v>
      </c>
      <c r="E41" s="157"/>
      <c r="F41" s="397" t="s">
        <v>182</v>
      </c>
      <c r="G41" s="177"/>
      <c r="H41" s="336"/>
      <c r="I41" s="337"/>
      <c r="J41" s="337"/>
      <c r="K41" s="197"/>
      <c r="L41" s="197"/>
      <c r="M41" s="274">
        <f>+M42</f>
        <v>179631152</v>
      </c>
      <c r="N41" s="274">
        <f t="shared" ref="N41:Q41" si="52">+N42</f>
        <v>180221152</v>
      </c>
      <c r="O41" s="274">
        <f t="shared" si="52"/>
        <v>31707466.699999999</v>
      </c>
      <c r="P41" s="274">
        <f t="shared" si="52"/>
        <v>31707466.699999999</v>
      </c>
      <c r="Q41" s="274">
        <f t="shared" si="52"/>
        <v>31707466.699999999</v>
      </c>
      <c r="R41" s="277"/>
      <c r="S41" s="277"/>
      <c r="T41" s="277"/>
      <c r="U41" s="277"/>
      <c r="V41" s="84">
        <v>1</v>
      </c>
      <c r="W41" s="84">
        <f t="shared" si="49"/>
        <v>2</v>
      </c>
      <c r="X41" s="84">
        <f t="shared" si="51"/>
        <v>1</v>
      </c>
      <c r="Y41" s="84">
        <f t="shared" ref="Y41:Y47" si="53">+Y40</f>
        <v>7</v>
      </c>
      <c r="Z41" s="84">
        <v>1</v>
      </c>
    </row>
    <row r="42" spans="1:28" s="84" customFormat="1" ht="12.75">
      <c r="A42" s="156"/>
      <c r="B42" s="157"/>
      <c r="C42" s="157"/>
      <c r="D42" s="157"/>
      <c r="E42" s="157">
        <v>201</v>
      </c>
      <c r="F42" s="397" t="s">
        <v>183</v>
      </c>
      <c r="G42" s="177" t="s">
        <v>230</v>
      </c>
      <c r="H42" s="336">
        <v>9949</v>
      </c>
      <c r="I42" s="337">
        <v>9949</v>
      </c>
      <c r="J42" s="337">
        <v>9949</v>
      </c>
      <c r="K42" s="197">
        <f>IFERROR(J42/H42,0)</f>
        <v>1</v>
      </c>
      <c r="L42" s="197">
        <f>IFERROR(J42/I42,0)</f>
        <v>1</v>
      </c>
      <c r="M42" s="272">
        <v>179631152</v>
      </c>
      <c r="N42" s="272">
        <v>180221152</v>
      </c>
      <c r="O42" s="272">
        <v>31707466.699999999</v>
      </c>
      <c r="P42" s="273">
        <v>31707466.699999999</v>
      </c>
      <c r="Q42" s="273">
        <v>31707466.699999999</v>
      </c>
      <c r="R42" s="277">
        <f>IFERROR(O42/M42,0)</f>
        <v>0.17651429803222549</v>
      </c>
      <c r="S42" s="277">
        <f>IFERROR(O42/N42,0)</f>
        <v>0.17593643336604572</v>
      </c>
      <c r="T42" s="277">
        <f>IFERROR(P42/M42,0)</f>
        <v>0.17651429803222549</v>
      </c>
      <c r="U42" s="277">
        <f>IFERROR(P42/N42,0)</f>
        <v>0.17593643336604572</v>
      </c>
      <c r="V42" s="84">
        <v>1</v>
      </c>
      <c r="W42" s="84">
        <f t="shared" si="49"/>
        <v>2</v>
      </c>
      <c r="X42" s="84">
        <f t="shared" si="51"/>
        <v>1</v>
      </c>
      <c r="Y42" s="84">
        <f t="shared" si="53"/>
        <v>7</v>
      </c>
      <c r="Z42" s="84">
        <f>+Z41</f>
        <v>1</v>
      </c>
      <c r="AA42" s="84">
        <v>201</v>
      </c>
      <c r="AB42" s="84" t="str">
        <f>CONCATENATE(X42,Y42,Z42,AA42)</f>
        <v>171201</v>
      </c>
    </row>
    <row r="43" spans="1:28" s="84" customFormat="1" ht="12.75">
      <c r="A43" s="156"/>
      <c r="B43" s="157"/>
      <c r="C43" s="157"/>
      <c r="D43" s="157">
        <v>2</v>
      </c>
      <c r="E43" s="157"/>
      <c r="F43" s="397" t="s">
        <v>184</v>
      </c>
      <c r="G43" s="177"/>
      <c r="H43" s="336"/>
      <c r="I43" s="337"/>
      <c r="J43" s="337"/>
      <c r="K43" s="197"/>
      <c r="L43" s="197"/>
      <c r="M43" s="274">
        <f>+M44</f>
        <v>84521005</v>
      </c>
      <c r="N43" s="274">
        <f t="shared" ref="N43:Q43" si="54">+N44</f>
        <v>84521005</v>
      </c>
      <c r="O43" s="274">
        <f t="shared" si="54"/>
        <v>19894529.619999997</v>
      </c>
      <c r="P43" s="274">
        <f t="shared" si="54"/>
        <v>19894529.619999997</v>
      </c>
      <c r="Q43" s="274">
        <f t="shared" si="54"/>
        <v>19894529.619999997</v>
      </c>
      <c r="R43" s="277"/>
      <c r="S43" s="277"/>
      <c r="T43" s="277"/>
      <c r="U43" s="277"/>
      <c r="V43" s="84">
        <v>1</v>
      </c>
      <c r="W43" s="84">
        <f t="shared" si="49"/>
        <v>2</v>
      </c>
      <c r="X43" s="84">
        <f t="shared" si="51"/>
        <v>1</v>
      </c>
      <c r="Y43" s="84">
        <f t="shared" si="53"/>
        <v>7</v>
      </c>
      <c r="Z43" s="84">
        <v>2</v>
      </c>
    </row>
    <row r="44" spans="1:28" s="84" customFormat="1" ht="24">
      <c r="A44" s="156"/>
      <c r="B44" s="157"/>
      <c r="C44" s="157"/>
      <c r="D44" s="157"/>
      <c r="E44" s="157">
        <v>204</v>
      </c>
      <c r="F44" s="397" t="s">
        <v>185</v>
      </c>
      <c r="G44" s="177" t="s">
        <v>231</v>
      </c>
      <c r="H44" s="336">
        <v>1632</v>
      </c>
      <c r="I44" s="337">
        <v>1625</v>
      </c>
      <c r="J44" s="337">
        <v>1625</v>
      </c>
      <c r="K44" s="197">
        <f>IFERROR(J44/H44,0)</f>
        <v>0.99571078431372551</v>
      </c>
      <c r="L44" s="197">
        <f>IFERROR(J44/I44,0)</f>
        <v>1</v>
      </c>
      <c r="M44" s="272">
        <v>84521005</v>
      </c>
      <c r="N44" s="272">
        <v>84521005</v>
      </c>
      <c r="O44" s="272">
        <v>19894529.619999997</v>
      </c>
      <c r="P44" s="273">
        <v>19894529.619999997</v>
      </c>
      <c r="Q44" s="273">
        <v>19894529.619999997</v>
      </c>
      <c r="R44" s="277">
        <f>IFERROR(O44/M44,0)</f>
        <v>0.23537970969464925</v>
      </c>
      <c r="S44" s="277">
        <f>IFERROR(O44/N44,0)</f>
        <v>0.23537970969464925</v>
      </c>
      <c r="T44" s="277">
        <f>IFERROR(P44/M44,0)</f>
        <v>0.23537970969464925</v>
      </c>
      <c r="U44" s="277">
        <f>IFERROR(P44/N44,0)</f>
        <v>0.23537970969464925</v>
      </c>
      <c r="V44" s="84">
        <v>1</v>
      </c>
      <c r="W44" s="84">
        <f t="shared" si="49"/>
        <v>2</v>
      </c>
      <c r="X44" s="84">
        <f t="shared" si="51"/>
        <v>1</v>
      </c>
      <c r="Y44" s="84">
        <f t="shared" si="53"/>
        <v>7</v>
      </c>
      <c r="Z44" s="84">
        <f t="shared" ref="Z44:Z48" si="55">+Z43</f>
        <v>2</v>
      </c>
      <c r="AA44" s="84">
        <v>204</v>
      </c>
      <c r="AB44" s="84" t="str">
        <f>CONCATENATE(X44,Y44,Z44,AA44)</f>
        <v>172204</v>
      </c>
    </row>
    <row r="45" spans="1:28" s="84" customFormat="1" ht="12.75">
      <c r="A45" s="156"/>
      <c r="B45" s="157"/>
      <c r="C45" s="157"/>
      <c r="D45" s="157"/>
      <c r="E45" s="157"/>
      <c r="F45" s="397"/>
      <c r="G45" s="177"/>
      <c r="H45" s="336"/>
      <c r="I45" s="337"/>
      <c r="J45" s="337"/>
      <c r="K45" s="197"/>
      <c r="L45" s="197"/>
      <c r="M45" s="274"/>
      <c r="N45" s="274"/>
      <c r="O45" s="274"/>
      <c r="P45" s="274"/>
      <c r="Q45" s="274"/>
      <c r="R45" s="277"/>
      <c r="S45" s="277"/>
      <c r="T45" s="277"/>
      <c r="U45" s="277"/>
      <c r="V45" s="84">
        <v>1</v>
      </c>
      <c r="W45" s="84">
        <f t="shared" si="49"/>
        <v>2</v>
      </c>
      <c r="X45" s="84">
        <f t="shared" si="51"/>
        <v>1</v>
      </c>
      <c r="Y45" s="84">
        <f t="shared" si="53"/>
        <v>7</v>
      </c>
      <c r="Z45" s="84">
        <f t="shared" si="55"/>
        <v>2</v>
      </c>
    </row>
    <row r="46" spans="1:28" s="84" customFormat="1" ht="12.75">
      <c r="A46" s="156">
        <v>3</v>
      </c>
      <c r="B46" s="157"/>
      <c r="C46" s="157"/>
      <c r="D46" s="157"/>
      <c r="E46" s="157"/>
      <c r="F46" s="397" t="s">
        <v>186</v>
      </c>
      <c r="G46" s="177"/>
      <c r="H46" s="336"/>
      <c r="I46" s="337"/>
      <c r="J46" s="337"/>
      <c r="K46" s="197"/>
      <c r="L46" s="197"/>
      <c r="M46" s="274">
        <f>+M47+M52</f>
        <v>9817475</v>
      </c>
      <c r="N46" s="274">
        <f>+N47+N52</f>
        <v>9817475</v>
      </c>
      <c r="O46" s="274">
        <f>+O47+O52</f>
        <v>1249547.46</v>
      </c>
      <c r="P46" s="274">
        <f>+P47+P52</f>
        <v>1249547.46</v>
      </c>
      <c r="Q46" s="274">
        <f>+Q47+Q52</f>
        <v>1249547.46</v>
      </c>
      <c r="R46" s="277"/>
      <c r="S46" s="277"/>
      <c r="T46" s="277"/>
      <c r="U46" s="277"/>
      <c r="V46" s="84">
        <v>1</v>
      </c>
      <c r="W46" s="84">
        <v>3</v>
      </c>
      <c r="X46" s="84">
        <f t="shared" si="51"/>
        <v>1</v>
      </c>
      <c r="Y46" s="84">
        <f t="shared" si="53"/>
        <v>7</v>
      </c>
      <c r="Z46" s="84">
        <f t="shared" si="55"/>
        <v>2</v>
      </c>
    </row>
    <row r="47" spans="1:28" s="84" customFormat="1" ht="12.75">
      <c r="A47" s="156"/>
      <c r="B47" s="157">
        <v>2</v>
      </c>
      <c r="C47" s="157"/>
      <c r="D47" s="157"/>
      <c r="E47" s="157"/>
      <c r="F47" s="397" t="s">
        <v>153</v>
      </c>
      <c r="G47" s="177"/>
      <c r="H47" s="336"/>
      <c r="I47" s="337"/>
      <c r="J47" s="337"/>
      <c r="K47" s="197"/>
      <c r="L47" s="197"/>
      <c r="M47" s="274">
        <f t="shared" ref="M47:M48" si="56">+M48</f>
        <v>5000000</v>
      </c>
      <c r="N47" s="274">
        <f t="shared" ref="N47:N49" si="57">+N48</f>
        <v>5000000</v>
      </c>
      <c r="O47" s="274">
        <f t="shared" ref="O47:O49" si="58">+O48</f>
        <v>516234</v>
      </c>
      <c r="P47" s="274">
        <f t="shared" ref="P47:P49" si="59">+P48</f>
        <v>516234</v>
      </c>
      <c r="Q47" s="274">
        <f t="shared" ref="Q47:Q49" si="60">+Q48</f>
        <v>516234</v>
      </c>
      <c r="R47" s="277"/>
      <c r="S47" s="277"/>
      <c r="T47" s="277"/>
      <c r="U47" s="277"/>
      <c r="V47" s="84">
        <v>1</v>
      </c>
      <c r="W47" s="84">
        <f t="shared" ref="W47:W57" si="61">+W46</f>
        <v>3</v>
      </c>
      <c r="X47" s="84">
        <v>2</v>
      </c>
      <c r="Y47" s="84">
        <f t="shared" si="53"/>
        <v>7</v>
      </c>
      <c r="Z47" s="84">
        <f t="shared" si="55"/>
        <v>2</v>
      </c>
    </row>
    <row r="48" spans="1:28" s="84" customFormat="1" ht="12.75">
      <c r="A48" s="156"/>
      <c r="B48" s="157"/>
      <c r="C48" s="157">
        <v>2</v>
      </c>
      <c r="D48" s="157"/>
      <c r="E48" s="157"/>
      <c r="F48" s="397" t="s">
        <v>187</v>
      </c>
      <c r="G48" s="177"/>
      <c r="H48" s="336"/>
      <c r="I48" s="337"/>
      <c r="J48" s="337"/>
      <c r="K48" s="197"/>
      <c r="L48" s="197"/>
      <c r="M48" s="274">
        <f t="shared" si="56"/>
        <v>5000000</v>
      </c>
      <c r="N48" s="274">
        <f t="shared" si="57"/>
        <v>5000000</v>
      </c>
      <c r="O48" s="274">
        <f t="shared" si="58"/>
        <v>516234</v>
      </c>
      <c r="P48" s="274">
        <f t="shared" si="59"/>
        <v>516234</v>
      </c>
      <c r="Q48" s="274">
        <f t="shared" si="60"/>
        <v>516234</v>
      </c>
      <c r="R48" s="277"/>
      <c r="S48" s="277"/>
      <c r="T48" s="277"/>
      <c r="U48" s="277"/>
      <c r="V48" s="84">
        <v>1</v>
      </c>
      <c r="W48" s="84">
        <f t="shared" si="61"/>
        <v>3</v>
      </c>
      <c r="X48" s="84">
        <f t="shared" ref="X48:X51" si="62">+X47</f>
        <v>2</v>
      </c>
      <c r="Y48" s="84">
        <v>2</v>
      </c>
      <c r="Z48" s="84">
        <f t="shared" si="55"/>
        <v>2</v>
      </c>
    </row>
    <row r="49" spans="1:28" s="84" customFormat="1" ht="24">
      <c r="A49" s="156"/>
      <c r="B49" s="157"/>
      <c r="C49" s="157"/>
      <c r="D49" s="157">
        <v>3</v>
      </c>
      <c r="E49" s="157"/>
      <c r="F49" s="397" t="s">
        <v>188</v>
      </c>
      <c r="G49" s="177"/>
      <c r="H49" s="336"/>
      <c r="I49" s="337"/>
      <c r="J49" s="337"/>
      <c r="K49" s="197"/>
      <c r="L49" s="197"/>
      <c r="M49" s="274">
        <f>+M50</f>
        <v>5000000</v>
      </c>
      <c r="N49" s="274">
        <f t="shared" si="57"/>
        <v>5000000</v>
      </c>
      <c r="O49" s="274">
        <f t="shared" si="58"/>
        <v>516234</v>
      </c>
      <c r="P49" s="274">
        <f t="shared" si="59"/>
        <v>516234</v>
      </c>
      <c r="Q49" s="274">
        <f t="shared" si="60"/>
        <v>516234</v>
      </c>
      <c r="R49" s="277"/>
      <c r="S49" s="277"/>
      <c r="T49" s="277"/>
      <c r="U49" s="277"/>
      <c r="V49" s="84">
        <v>1</v>
      </c>
      <c r="W49" s="84">
        <f t="shared" si="61"/>
        <v>3</v>
      </c>
      <c r="X49" s="84">
        <f t="shared" si="62"/>
        <v>2</v>
      </c>
      <c r="Y49" s="84">
        <f t="shared" ref="Y49:Y51" si="63">+Y48</f>
        <v>2</v>
      </c>
      <c r="Z49" s="84">
        <v>3</v>
      </c>
    </row>
    <row r="50" spans="1:28" s="84" customFormat="1" ht="12.75">
      <c r="A50" s="156"/>
      <c r="B50" s="157"/>
      <c r="C50" s="157"/>
      <c r="D50" s="157"/>
      <c r="E50" s="157">
        <v>212</v>
      </c>
      <c r="F50" s="397" t="s">
        <v>189</v>
      </c>
      <c r="G50" s="177" t="s">
        <v>190</v>
      </c>
      <c r="H50" s="336">
        <v>11250</v>
      </c>
      <c r="I50" s="337">
        <v>11250</v>
      </c>
      <c r="J50" s="337">
        <v>11250</v>
      </c>
      <c r="K50" s="197">
        <f>IFERROR(J50/H50,0)</f>
        <v>1</v>
      </c>
      <c r="L50" s="197">
        <f>IFERROR(J50/I50,0)</f>
        <v>1</v>
      </c>
      <c r="M50" s="272">
        <v>5000000</v>
      </c>
      <c r="N50" s="272">
        <v>5000000</v>
      </c>
      <c r="O50" s="272">
        <v>516234</v>
      </c>
      <c r="P50" s="273">
        <v>516234</v>
      </c>
      <c r="Q50" s="273">
        <v>516234</v>
      </c>
      <c r="R50" s="277">
        <f>IFERROR(O50/M50,0)</f>
        <v>0.1032468</v>
      </c>
      <c r="S50" s="277">
        <f>IFERROR(O50/N50,0)</f>
        <v>0.1032468</v>
      </c>
      <c r="T50" s="277">
        <f>IFERROR(P50/M50,0)</f>
        <v>0.1032468</v>
      </c>
      <c r="U50" s="277">
        <f>IFERROR(P50/N50,0)</f>
        <v>0.1032468</v>
      </c>
      <c r="V50" s="84">
        <v>1</v>
      </c>
      <c r="W50" s="84">
        <f t="shared" si="61"/>
        <v>3</v>
      </c>
      <c r="X50" s="84">
        <f t="shared" si="62"/>
        <v>2</v>
      </c>
      <c r="Y50" s="84">
        <f t="shared" si="63"/>
        <v>2</v>
      </c>
      <c r="Z50" s="84">
        <f t="shared" ref="Z50:Z53" si="64">+Z49</f>
        <v>3</v>
      </c>
      <c r="AA50" s="84">
        <v>212</v>
      </c>
      <c r="AB50" s="84" t="str">
        <f>CONCATENATE(X50,Y50,Z50,AA50)</f>
        <v>223212</v>
      </c>
    </row>
    <row r="51" spans="1:28" s="84" customFormat="1" ht="12.75">
      <c r="A51" s="156"/>
      <c r="B51" s="157"/>
      <c r="C51" s="157"/>
      <c r="D51" s="157"/>
      <c r="E51" s="157"/>
      <c r="F51" s="397"/>
      <c r="G51" s="177"/>
      <c r="H51" s="336"/>
      <c r="I51" s="337"/>
      <c r="J51" s="337"/>
      <c r="K51" s="197"/>
      <c r="L51" s="197"/>
      <c r="M51" s="274"/>
      <c r="N51" s="274"/>
      <c r="O51" s="274"/>
      <c r="P51" s="274"/>
      <c r="Q51" s="274"/>
      <c r="R51" s="277"/>
      <c r="S51" s="277"/>
      <c r="T51" s="277"/>
      <c r="U51" s="277"/>
      <c r="V51" s="84">
        <v>1</v>
      </c>
      <c r="W51" s="84">
        <f t="shared" si="61"/>
        <v>3</v>
      </c>
      <c r="X51" s="84">
        <f t="shared" si="62"/>
        <v>2</v>
      </c>
      <c r="Y51" s="84">
        <f t="shared" si="63"/>
        <v>2</v>
      </c>
      <c r="Z51" s="84">
        <f t="shared" si="64"/>
        <v>3</v>
      </c>
    </row>
    <row r="52" spans="1:28" s="84" customFormat="1" ht="12.75">
      <c r="A52" s="156"/>
      <c r="B52" s="157">
        <v>3</v>
      </c>
      <c r="C52" s="157"/>
      <c r="D52" s="157"/>
      <c r="E52" s="157"/>
      <c r="F52" s="397" t="s">
        <v>175</v>
      </c>
      <c r="G52" s="177"/>
      <c r="H52" s="336"/>
      <c r="I52" s="337"/>
      <c r="J52" s="337"/>
      <c r="K52" s="197"/>
      <c r="L52" s="197"/>
      <c r="M52" s="274">
        <f t="shared" ref="M52" si="65">+M53</f>
        <v>4817475</v>
      </c>
      <c r="N52" s="274">
        <f t="shared" ref="N52:N53" si="66">+N53</f>
        <v>4817475</v>
      </c>
      <c r="O52" s="274">
        <f t="shared" ref="O52:O53" si="67">+O53</f>
        <v>733313.46</v>
      </c>
      <c r="P52" s="274">
        <f t="shared" ref="P52:P53" si="68">+P53</f>
        <v>733313.46</v>
      </c>
      <c r="Q52" s="274">
        <f t="shared" ref="Q52:Q53" si="69">+Q53</f>
        <v>733313.46</v>
      </c>
      <c r="R52" s="277"/>
      <c r="S52" s="277"/>
      <c r="T52" s="277"/>
      <c r="U52" s="277"/>
      <c r="V52" s="84">
        <v>1</v>
      </c>
      <c r="W52" s="84">
        <f>+W51</f>
        <v>3</v>
      </c>
      <c r="X52" s="84">
        <v>3</v>
      </c>
      <c r="Y52" s="84">
        <f>+Y51</f>
        <v>2</v>
      </c>
      <c r="Z52" s="84">
        <f>+Z51</f>
        <v>3</v>
      </c>
    </row>
    <row r="53" spans="1:28" s="84" customFormat="1" ht="24">
      <c r="A53" s="156"/>
      <c r="B53" s="157"/>
      <c r="C53" s="157">
        <v>1</v>
      </c>
      <c r="D53" s="157"/>
      <c r="E53" s="157"/>
      <c r="F53" s="397" t="s">
        <v>176</v>
      </c>
      <c r="G53" s="177"/>
      <c r="H53" s="336"/>
      <c r="I53" s="337"/>
      <c r="J53" s="337"/>
      <c r="K53" s="197"/>
      <c r="L53" s="197"/>
      <c r="M53" s="274">
        <f>+M54</f>
        <v>4817475</v>
      </c>
      <c r="N53" s="274">
        <f t="shared" si="66"/>
        <v>4817475</v>
      </c>
      <c r="O53" s="274">
        <f t="shared" si="67"/>
        <v>733313.46</v>
      </c>
      <c r="P53" s="274">
        <f t="shared" si="68"/>
        <v>733313.46</v>
      </c>
      <c r="Q53" s="274">
        <f t="shared" si="69"/>
        <v>733313.46</v>
      </c>
      <c r="R53" s="277"/>
      <c r="S53" s="277"/>
      <c r="T53" s="277"/>
      <c r="U53" s="277"/>
      <c r="V53" s="84">
        <v>1</v>
      </c>
      <c r="W53" s="84">
        <f t="shared" si="61"/>
        <v>3</v>
      </c>
      <c r="X53" s="84">
        <f t="shared" ref="X53:X58" si="70">+X52</f>
        <v>3</v>
      </c>
      <c r="Y53" s="84">
        <v>1</v>
      </c>
      <c r="Z53" s="84">
        <f t="shared" si="64"/>
        <v>3</v>
      </c>
    </row>
    <row r="54" spans="1:28" s="84" customFormat="1" ht="24">
      <c r="A54" s="156"/>
      <c r="B54" s="157"/>
      <c r="C54" s="157"/>
      <c r="D54" s="157">
        <v>1</v>
      </c>
      <c r="E54" s="157"/>
      <c r="F54" s="397" t="s">
        <v>191</v>
      </c>
      <c r="G54" s="177"/>
      <c r="H54" s="336"/>
      <c r="I54" s="337"/>
      <c r="J54" s="337"/>
      <c r="K54" s="197"/>
      <c r="L54" s="197"/>
      <c r="M54" s="274">
        <f>+M55+M56</f>
        <v>4817475</v>
      </c>
      <c r="N54" s="274">
        <f t="shared" ref="N54:Q54" si="71">+N55+N56</f>
        <v>4817475</v>
      </c>
      <c r="O54" s="274">
        <f t="shared" si="71"/>
        <v>733313.46</v>
      </c>
      <c r="P54" s="274">
        <f t="shared" si="71"/>
        <v>733313.46</v>
      </c>
      <c r="Q54" s="274">
        <f t="shared" si="71"/>
        <v>733313.46</v>
      </c>
      <c r="R54" s="277"/>
      <c r="S54" s="277"/>
      <c r="T54" s="277"/>
      <c r="U54" s="277"/>
      <c r="V54" s="84">
        <v>1</v>
      </c>
      <c r="W54" s="84">
        <f t="shared" si="61"/>
        <v>3</v>
      </c>
      <c r="X54" s="84">
        <f t="shared" si="70"/>
        <v>3</v>
      </c>
      <c r="Y54" s="84">
        <f t="shared" ref="Y54:Y59" si="72">+Y53</f>
        <v>1</v>
      </c>
      <c r="Z54" s="84">
        <v>1</v>
      </c>
    </row>
    <row r="55" spans="1:28" s="84" customFormat="1" ht="24">
      <c r="A55" s="156"/>
      <c r="B55" s="157"/>
      <c r="C55" s="157"/>
      <c r="D55" s="157"/>
      <c r="E55" s="157">
        <v>213</v>
      </c>
      <c r="F55" s="397" t="s">
        <v>192</v>
      </c>
      <c r="G55" s="177" t="s">
        <v>230</v>
      </c>
      <c r="H55" s="336">
        <v>300</v>
      </c>
      <c r="I55" s="337">
        <v>300</v>
      </c>
      <c r="J55" s="337">
        <v>300</v>
      </c>
      <c r="K55" s="197">
        <f t="shared" ref="K55:K56" si="73">IFERROR(J55/H55,0)</f>
        <v>1</v>
      </c>
      <c r="L55" s="197">
        <f t="shared" ref="L55:L56" si="74">IFERROR(J55/I55,0)</f>
        <v>1</v>
      </c>
      <c r="M55" s="272">
        <v>1514038</v>
      </c>
      <c r="N55" s="272">
        <v>1514038</v>
      </c>
      <c r="O55" s="272">
        <v>395241</v>
      </c>
      <c r="P55" s="273">
        <v>395241</v>
      </c>
      <c r="Q55" s="273">
        <v>395241</v>
      </c>
      <c r="R55" s="277">
        <f t="shared" ref="R55:R56" si="75">IFERROR(O55/M55,0)</f>
        <v>0.26105091153590598</v>
      </c>
      <c r="S55" s="277">
        <f t="shared" ref="S55:S56" si="76">IFERROR(O55/N55,0)</f>
        <v>0.26105091153590598</v>
      </c>
      <c r="T55" s="277">
        <f t="shared" ref="T55:T56" si="77">IFERROR(P55/M55,0)</f>
        <v>0.26105091153590598</v>
      </c>
      <c r="U55" s="277">
        <f t="shared" ref="U55:U56" si="78">IFERROR(P55/N55,0)</f>
        <v>0.26105091153590598</v>
      </c>
      <c r="V55" s="84">
        <v>1</v>
      </c>
      <c r="W55" s="84">
        <f t="shared" si="61"/>
        <v>3</v>
      </c>
      <c r="X55" s="84">
        <f t="shared" si="70"/>
        <v>3</v>
      </c>
      <c r="Y55" s="84">
        <f t="shared" si="72"/>
        <v>1</v>
      </c>
      <c r="Z55" s="84">
        <f t="shared" ref="Z55:Z60" si="79">+Z54</f>
        <v>1</v>
      </c>
      <c r="AA55" s="84">
        <v>213</v>
      </c>
      <c r="AB55" s="84" t="str">
        <f t="shared" ref="AB55:AB56" si="80">CONCATENATE(X55,Y55,Z55,AA55)</f>
        <v>311213</v>
      </c>
    </row>
    <row r="56" spans="1:28" s="84" customFormat="1" ht="24">
      <c r="A56" s="156"/>
      <c r="B56" s="157"/>
      <c r="C56" s="157"/>
      <c r="D56" s="157"/>
      <c r="E56" s="157">
        <v>215</v>
      </c>
      <c r="F56" s="397" t="s">
        <v>193</v>
      </c>
      <c r="G56" s="177" t="s">
        <v>233</v>
      </c>
      <c r="H56" s="336">
        <v>4082</v>
      </c>
      <c r="I56" s="337">
        <v>4082</v>
      </c>
      <c r="J56" s="337">
        <v>4082</v>
      </c>
      <c r="K56" s="197">
        <f t="shared" si="73"/>
        <v>1</v>
      </c>
      <c r="L56" s="197">
        <f t="shared" si="74"/>
        <v>1</v>
      </c>
      <c r="M56" s="272">
        <v>3303437</v>
      </c>
      <c r="N56" s="272">
        <v>3303437</v>
      </c>
      <c r="O56" s="272">
        <v>338072.45999999996</v>
      </c>
      <c r="P56" s="273">
        <v>338072.45999999996</v>
      </c>
      <c r="Q56" s="273">
        <v>338072.45999999996</v>
      </c>
      <c r="R56" s="277">
        <f t="shared" si="75"/>
        <v>0.10233961174376868</v>
      </c>
      <c r="S56" s="277">
        <f t="shared" si="76"/>
        <v>0.10233961174376868</v>
      </c>
      <c r="T56" s="277">
        <f t="shared" si="77"/>
        <v>0.10233961174376868</v>
      </c>
      <c r="U56" s="277">
        <f t="shared" si="78"/>
        <v>0.10233961174376868</v>
      </c>
      <c r="V56" s="84">
        <v>1</v>
      </c>
      <c r="W56" s="84">
        <f t="shared" si="61"/>
        <v>3</v>
      </c>
      <c r="X56" s="84">
        <f t="shared" si="70"/>
        <v>3</v>
      </c>
      <c r="Y56" s="84">
        <f t="shared" si="72"/>
        <v>1</v>
      </c>
      <c r="Z56" s="84">
        <f t="shared" si="79"/>
        <v>1</v>
      </c>
      <c r="AA56" s="84">
        <v>215</v>
      </c>
      <c r="AB56" s="84" t="str">
        <f t="shared" si="80"/>
        <v>311215</v>
      </c>
    </row>
    <row r="57" spans="1:28" s="84" customFormat="1" ht="12.75">
      <c r="A57" s="156"/>
      <c r="B57" s="157"/>
      <c r="C57" s="157"/>
      <c r="D57" s="157"/>
      <c r="E57" s="157"/>
      <c r="F57" s="397"/>
      <c r="G57" s="177"/>
      <c r="H57" s="336"/>
      <c r="I57" s="337"/>
      <c r="J57" s="337"/>
      <c r="K57" s="197"/>
      <c r="L57" s="197"/>
      <c r="M57" s="274"/>
      <c r="N57" s="274"/>
      <c r="O57" s="274"/>
      <c r="P57" s="274"/>
      <c r="Q57" s="274"/>
      <c r="R57" s="277"/>
      <c r="S57" s="277"/>
      <c r="T57" s="277"/>
      <c r="U57" s="277"/>
      <c r="V57" s="84">
        <v>1</v>
      </c>
      <c r="W57" s="84">
        <f t="shared" si="61"/>
        <v>3</v>
      </c>
      <c r="X57" s="84">
        <f t="shared" si="70"/>
        <v>3</v>
      </c>
      <c r="Y57" s="84">
        <f t="shared" si="72"/>
        <v>1</v>
      </c>
      <c r="Z57" s="84">
        <f t="shared" si="79"/>
        <v>1</v>
      </c>
    </row>
    <row r="58" spans="1:28" s="84" customFormat="1" ht="24">
      <c r="A58" s="156">
        <v>4</v>
      </c>
      <c r="B58" s="157"/>
      <c r="C58" s="157"/>
      <c r="D58" s="157"/>
      <c r="E58" s="157"/>
      <c r="F58" s="397" t="s">
        <v>194</v>
      </c>
      <c r="G58" s="177"/>
      <c r="H58" s="336"/>
      <c r="I58" s="337"/>
      <c r="J58" s="337"/>
      <c r="K58" s="197"/>
      <c r="L58" s="197"/>
      <c r="M58" s="274">
        <f>+M59</f>
        <v>733703240</v>
      </c>
      <c r="N58" s="274">
        <f t="shared" ref="N58:Q58" si="81">+N59</f>
        <v>733113240</v>
      </c>
      <c r="O58" s="274">
        <f t="shared" si="81"/>
        <v>120177933.28</v>
      </c>
      <c r="P58" s="274">
        <f t="shared" si="81"/>
        <v>120177933.28</v>
      </c>
      <c r="Q58" s="274">
        <f t="shared" si="81"/>
        <v>120177933.28</v>
      </c>
      <c r="R58" s="277"/>
      <c r="S58" s="277"/>
      <c r="T58" s="277"/>
      <c r="U58" s="277"/>
      <c r="V58" s="84">
        <v>1</v>
      </c>
      <c r="W58" s="84">
        <v>4</v>
      </c>
      <c r="X58" s="84">
        <f t="shared" si="70"/>
        <v>3</v>
      </c>
      <c r="Y58" s="84">
        <f t="shared" si="72"/>
        <v>1</v>
      </c>
      <c r="Z58" s="84">
        <f t="shared" si="79"/>
        <v>1</v>
      </c>
    </row>
    <row r="59" spans="1:28" s="84" customFormat="1" ht="12.75">
      <c r="A59" s="156"/>
      <c r="B59" s="157">
        <v>2</v>
      </c>
      <c r="C59" s="157"/>
      <c r="D59" s="157"/>
      <c r="E59" s="157"/>
      <c r="F59" s="397" t="s">
        <v>153</v>
      </c>
      <c r="G59" s="177"/>
      <c r="H59" s="336"/>
      <c r="I59" s="337"/>
      <c r="J59" s="337"/>
      <c r="K59" s="197"/>
      <c r="L59" s="197"/>
      <c r="M59" s="274">
        <f>+M60+M68</f>
        <v>733703240</v>
      </c>
      <c r="N59" s="274">
        <f t="shared" ref="N59:Q59" si="82">+N60+N68</f>
        <v>733113240</v>
      </c>
      <c r="O59" s="274">
        <f t="shared" si="82"/>
        <v>120177933.28</v>
      </c>
      <c r="P59" s="274">
        <f t="shared" si="82"/>
        <v>120177933.28</v>
      </c>
      <c r="Q59" s="274">
        <f t="shared" si="82"/>
        <v>120177933.28</v>
      </c>
      <c r="R59" s="277"/>
      <c r="S59" s="277"/>
      <c r="T59" s="277"/>
      <c r="U59" s="277"/>
      <c r="V59" s="84">
        <v>1</v>
      </c>
      <c r="W59" s="84">
        <f t="shared" ref="W59:W81" si="83">+W58</f>
        <v>4</v>
      </c>
      <c r="X59" s="84">
        <v>2</v>
      </c>
      <c r="Y59" s="84">
        <f t="shared" si="72"/>
        <v>1</v>
      </c>
      <c r="Z59" s="84">
        <f t="shared" si="79"/>
        <v>1</v>
      </c>
    </row>
    <row r="60" spans="1:28" s="84" customFormat="1" ht="12.75">
      <c r="A60" s="156"/>
      <c r="B60" s="157"/>
      <c r="C60" s="157">
        <v>1</v>
      </c>
      <c r="D60" s="157"/>
      <c r="E60" s="157"/>
      <c r="F60" s="397" t="s">
        <v>195</v>
      </c>
      <c r="G60" s="177"/>
      <c r="H60" s="336"/>
      <c r="I60" s="337"/>
      <c r="J60" s="337"/>
      <c r="K60" s="197"/>
      <c r="L60" s="197"/>
      <c r="M60" s="274">
        <f>+M61+M63+M65</f>
        <v>304869089</v>
      </c>
      <c r="N60" s="274">
        <f t="shared" ref="N60:Q60" si="84">+N61+N63+N65</f>
        <v>304869089</v>
      </c>
      <c r="O60" s="274">
        <f t="shared" si="84"/>
        <v>58182335.589999996</v>
      </c>
      <c r="P60" s="274">
        <f t="shared" si="84"/>
        <v>58182335.589999996</v>
      </c>
      <c r="Q60" s="274">
        <f t="shared" si="84"/>
        <v>58182335.589999996</v>
      </c>
      <c r="R60" s="277"/>
      <c r="S60" s="277"/>
      <c r="T60" s="277"/>
      <c r="U60" s="277"/>
      <c r="V60" s="84">
        <v>1</v>
      </c>
      <c r="W60" s="84">
        <f t="shared" si="83"/>
        <v>4</v>
      </c>
      <c r="X60" s="84">
        <f t="shared" ref="X60:X82" si="85">+X59</f>
        <v>2</v>
      </c>
      <c r="Y60" s="84">
        <v>1</v>
      </c>
      <c r="Z60" s="84">
        <f t="shared" si="79"/>
        <v>1</v>
      </c>
    </row>
    <row r="61" spans="1:28" s="84" customFormat="1" ht="12.75">
      <c r="A61" s="156"/>
      <c r="B61" s="157"/>
      <c r="C61" s="157"/>
      <c r="D61" s="157">
        <v>1</v>
      </c>
      <c r="E61" s="157"/>
      <c r="F61" s="397" t="s">
        <v>196</v>
      </c>
      <c r="G61" s="177"/>
      <c r="H61" s="336"/>
      <c r="I61" s="337"/>
      <c r="J61" s="337"/>
      <c r="K61" s="197"/>
      <c r="L61" s="197"/>
      <c r="M61" s="274">
        <f>+M62</f>
        <v>157374987</v>
      </c>
      <c r="N61" s="274">
        <f t="shared" ref="N61:Q61" si="86">+N62</f>
        <v>157374987</v>
      </c>
      <c r="O61" s="274">
        <f t="shared" si="86"/>
        <v>29296181.799999997</v>
      </c>
      <c r="P61" s="274">
        <f t="shared" si="86"/>
        <v>29296181.799999997</v>
      </c>
      <c r="Q61" s="274">
        <f t="shared" si="86"/>
        <v>29296181.799999997</v>
      </c>
      <c r="R61" s="277"/>
      <c r="S61" s="277"/>
      <c r="T61" s="277"/>
      <c r="U61" s="277"/>
      <c r="V61" s="84">
        <v>1</v>
      </c>
      <c r="W61" s="84">
        <f t="shared" si="83"/>
        <v>4</v>
      </c>
      <c r="X61" s="84">
        <f t="shared" si="85"/>
        <v>2</v>
      </c>
      <c r="Y61" s="84">
        <f t="shared" ref="Y61:Y67" si="87">+Y60</f>
        <v>1</v>
      </c>
      <c r="Z61" s="84">
        <v>1</v>
      </c>
    </row>
    <row r="62" spans="1:28" s="84" customFormat="1" ht="12.75">
      <c r="A62" s="156"/>
      <c r="B62" s="157"/>
      <c r="C62" s="157"/>
      <c r="D62" s="157"/>
      <c r="E62" s="157">
        <v>203</v>
      </c>
      <c r="F62" s="397" t="s">
        <v>197</v>
      </c>
      <c r="G62" s="177" t="s">
        <v>243</v>
      </c>
      <c r="H62" s="336">
        <v>126050</v>
      </c>
      <c r="I62" s="337">
        <v>126050</v>
      </c>
      <c r="J62" s="337">
        <v>126050</v>
      </c>
      <c r="K62" s="197">
        <f>IFERROR(J62/H62,0)</f>
        <v>1</v>
      </c>
      <c r="L62" s="197">
        <f>IFERROR(J62/I62,0)</f>
        <v>1</v>
      </c>
      <c r="M62" s="272">
        <v>157374987</v>
      </c>
      <c r="N62" s="272">
        <v>157374987</v>
      </c>
      <c r="O62" s="272">
        <v>29296181.799999997</v>
      </c>
      <c r="P62" s="273">
        <v>29296181.799999997</v>
      </c>
      <c r="Q62" s="273">
        <v>29296181.799999997</v>
      </c>
      <c r="R62" s="277">
        <f>IFERROR(O62/M62,0)</f>
        <v>0.18615526112799613</v>
      </c>
      <c r="S62" s="277">
        <f>IFERROR(O62/N62,0)</f>
        <v>0.18615526112799613</v>
      </c>
      <c r="T62" s="277">
        <f>IFERROR(P62/M62,0)</f>
        <v>0.18615526112799613</v>
      </c>
      <c r="U62" s="277">
        <f>IFERROR(P62/N62,0)</f>
        <v>0.18615526112799613</v>
      </c>
      <c r="V62" s="84">
        <v>1</v>
      </c>
      <c r="W62" s="84">
        <f t="shared" si="83"/>
        <v>4</v>
      </c>
      <c r="X62" s="84">
        <f t="shared" si="85"/>
        <v>2</v>
      </c>
      <c r="Y62" s="84">
        <f t="shared" si="87"/>
        <v>1</v>
      </c>
      <c r="Z62" s="84">
        <f>+Z61</f>
        <v>1</v>
      </c>
      <c r="AA62" s="84">
        <v>203</v>
      </c>
      <c r="AB62" s="84" t="str">
        <f>CONCATENATE(X62,Y62,Z62,AA62)</f>
        <v>211203</v>
      </c>
    </row>
    <row r="63" spans="1:28" s="84" customFormat="1" ht="24">
      <c r="A63" s="156"/>
      <c r="B63" s="157"/>
      <c r="C63" s="157"/>
      <c r="D63" s="157">
        <v>3</v>
      </c>
      <c r="E63" s="157"/>
      <c r="F63" s="397" t="s">
        <v>188</v>
      </c>
      <c r="G63" s="177"/>
      <c r="H63" s="336"/>
      <c r="I63" s="337"/>
      <c r="J63" s="337"/>
      <c r="K63" s="197"/>
      <c r="L63" s="197"/>
      <c r="M63" s="274">
        <f>+M64</f>
        <v>74909970</v>
      </c>
      <c r="N63" s="274">
        <f t="shared" ref="N63:Q63" si="88">+N64</f>
        <v>74909970</v>
      </c>
      <c r="O63" s="274">
        <f t="shared" si="88"/>
        <v>13587351.109999999</v>
      </c>
      <c r="P63" s="274">
        <f t="shared" si="88"/>
        <v>13587351.109999999</v>
      </c>
      <c r="Q63" s="274">
        <f t="shared" si="88"/>
        <v>13587351.109999999</v>
      </c>
      <c r="R63" s="277"/>
      <c r="S63" s="277"/>
      <c r="T63" s="277"/>
      <c r="U63" s="277"/>
      <c r="V63" s="84">
        <v>1</v>
      </c>
      <c r="W63" s="84">
        <f t="shared" si="83"/>
        <v>4</v>
      </c>
      <c r="X63" s="84">
        <f t="shared" si="85"/>
        <v>2</v>
      </c>
      <c r="Y63" s="84">
        <f t="shared" si="87"/>
        <v>1</v>
      </c>
      <c r="Z63" s="84">
        <v>3</v>
      </c>
    </row>
    <row r="64" spans="1:28" s="84" customFormat="1" ht="24">
      <c r="A64" s="156"/>
      <c r="B64" s="157"/>
      <c r="C64" s="157"/>
      <c r="D64" s="157"/>
      <c r="E64" s="157">
        <v>206</v>
      </c>
      <c r="F64" s="397" t="s">
        <v>198</v>
      </c>
      <c r="G64" s="177" t="s">
        <v>237</v>
      </c>
      <c r="H64" s="336">
        <v>0</v>
      </c>
      <c r="I64" s="337">
        <v>0</v>
      </c>
      <c r="J64" s="337">
        <v>0</v>
      </c>
      <c r="K64" s="197">
        <f>IFERROR(J64/H64,0)</f>
        <v>0</v>
      </c>
      <c r="L64" s="197">
        <f>IFERROR(J64/I64,0)</f>
        <v>0</v>
      </c>
      <c r="M64" s="272">
        <v>74909970</v>
      </c>
      <c r="N64" s="272">
        <v>74909970</v>
      </c>
      <c r="O64" s="272">
        <v>13587351.109999999</v>
      </c>
      <c r="P64" s="273">
        <v>13587351.109999999</v>
      </c>
      <c r="Q64" s="273">
        <v>13587351.109999999</v>
      </c>
      <c r="R64" s="277">
        <f>IFERROR(O64/M64,0)</f>
        <v>0.18138241291512999</v>
      </c>
      <c r="S64" s="277">
        <f>IFERROR(O64/N64,0)</f>
        <v>0.18138241291512999</v>
      </c>
      <c r="T64" s="277">
        <f>IFERROR(P64/M64,0)</f>
        <v>0.18138241291512999</v>
      </c>
      <c r="U64" s="277">
        <f>IFERROR(P64/N64,0)</f>
        <v>0.18138241291512999</v>
      </c>
      <c r="V64" s="84">
        <v>1</v>
      </c>
      <c r="W64" s="84">
        <f t="shared" si="83"/>
        <v>4</v>
      </c>
      <c r="X64" s="84">
        <f t="shared" si="85"/>
        <v>2</v>
      </c>
      <c r="Y64" s="84">
        <f t="shared" si="87"/>
        <v>1</v>
      </c>
      <c r="Z64" s="84">
        <f>+Z63</f>
        <v>3</v>
      </c>
      <c r="AA64" s="84">
        <v>206</v>
      </c>
      <c r="AB64" s="84" t="str">
        <f>CONCATENATE(X64,Y64,Z64,AA64)</f>
        <v>213206</v>
      </c>
    </row>
    <row r="65" spans="1:28" s="84" customFormat="1" ht="24">
      <c r="A65" s="156"/>
      <c r="B65" s="157"/>
      <c r="C65" s="157"/>
      <c r="D65" s="157">
        <v>5</v>
      </c>
      <c r="E65" s="157"/>
      <c r="F65" s="397" t="s">
        <v>199</v>
      </c>
      <c r="G65" s="177"/>
      <c r="H65" s="336"/>
      <c r="I65" s="337"/>
      <c r="J65" s="337"/>
      <c r="K65" s="197"/>
      <c r="L65" s="197"/>
      <c r="M65" s="274">
        <f>+M66+M67</f>
        <v>72584132</v>
      </c>
      <c r="N65" s="274">
        <f t="shared" ref="N65:Q65" si="89">+N66+N67</f>
        <v>72584132</v>
      </c>
      <c r="O65" s="274">
        <f t="shared" si="89"/>
        <v>15298802.679999998</v>
      </c>
      <c r="P65" s="274">
        <f t="shared" si="89"/>
        <v>15298802.679999998</v>
      </c>
      <c r="Q65" s="274">
        <f t="shared" si="89"/>
        <v>15298802.679999998</v>
      </c>
      <c r="R65" s="277"/>
      <c r="S65" s="277"/>
      <c r="T65" s="277"/>
      <c r="U65" s="277"/>
      <c r="V65" s="84">
        <v>1</v>
      </c>
      <c r="W65" s="84">
        <f t="shared" si="83"/>
        <v>4</v>
      </c>
      <c r="X65" s="84">
        <f t="shared" si="85"/>
        <v>2</v>
      </c>
      <c r="Y65" s="84">
        <f t="shared" si="87"/>
        <v>1</v>
      </c>
      <c r="Z65" s="84">
        <v>5</v>
      </c>
    </row>
    <row r="66" spans="1:28" s="84" customFormat="1" ht="12.75">
      <c r="A66" s="156"/>
      <c r="B66" s="157"/>
      <c r="C66" s="157"/>
      <c r="D66" s="157"/>
      <c r="E66" s="157">
        <v>207</v>
      </c>
      <c r="F66" s="397" t="s">
        <v>200</v>
      </c>
      <c r="G66" s="177" t="s">
        <v>240</v>
      </c>
      <c r="H66" s="336">
        <v>1380000</v>
      </c>
      <c r="I66" s="337">
        <v>1380000</v>
      </c>
      <c r="J66" s="337">
        <v>1380000</v>
      </c>
      <c r="K66" s="197">
        <f t="shared" ref="K66:K67" si="90">IFERROR(J66/H66,0)</f>
        <v>1</v>
      </c>
      <c r="L66" s="197">
        <f t="shared" ref="L66:L67" si="91">IFERROR(J66/I66,0)</f>
        <v>1</v>
      </c>
      <c r="M66" s="272">
        <v>66032399</v>
      </c>
      <c r="N66" s="272">
        <v>66032399</v>
      </c>
      <c r="O66" s="272">
        <v>13768491.679999998</v>
      </c>
      <c r="P66" s="273">
        <v>13768491.679999998</v>
      </c>
      <c r="Q66" s="273">
        <v>13768491.679999998</v>
      </c>
      <c r="R66" s="277">
        <f t="shared" ref="R66:R67" si="92">IFERROR(O66/M66,0)</f>
        <v>0.20851115344150981</v>
      </c>
      <c r="S66" s="277">
        <f t="shared" ref="S66:S67" si="93">IFERROR(O66/N66,0)</f>
        <v>0.20851115344150981</v>
      </c>
      <c r="T66" s="277">
        <f t="shared" ref="T66:T67" si="94">IFERROR(P66/M66,0)</f>
        <v>0.20851115344150981</v>
      </c>
      <c r="U66" s="277">
        <f t="shared" ref="U66:U67" si="95">IFERROR(P66/N66,0)</f>
        <v>0.20851115344150981</v>
      </c>
      <c r="V66" s="84">
        <v>1</v>
      </c>
      <c r="W66" s="84">
        <f t="shared" si="83"/>
        <v>4</v>
      </c>
      <c r="X66" s="84">
        <f t="shared" si="85"/>
        <v>2</v>
      </c>
      <c r="Y66" s="84">
        <f t="shared" si="87"/>
        <v>1</v>
      </c>
      <c r="Z66" s="84">
        <f t="shared" ref="Z66:Z68" si="96">+Z65</f>
        <v>5</v>
      </c>
      <c r="AA66" s="84">
        <v>207</v>
      </c>
      <c r="AB66" s="84" t="str">
        <f t="shared" ref="AB66:AB67" si="97">CONCATENATE(X66,Y66,Z66,AA66)</f>
        <v>215207</v>
      </c>
    </row>
    <row r="67" spans="1:28" s="84" customFormat="1" ht="12.75">
      <c r="A67" s="156"/>
      <c r="B67" s="157"/>
      <c r="C67" s="157"/>
      <c r="D67" s="157"/>
      <c r="E67" s="157">
        <v>208</v>
      </c>
      <c r="F67" s="397" t="s">
        <v>201</v>
      </c>
      <c r="G67" s="177" t="s">
        <v>241</v>
      </c>
      <c r="H67" s="336">
        <v>3520</v>
      </c>
      <c r="I67" s="337">
        <v>3520</v>
      </c>
      <c r="J67" s="337">
        <v>3520</v>
      </c>
      <c r="K67" s="197">
        <f t="shared" si="90"/>
        <v>1</v>
      </c>
      <c r="L67" s="197">
        <f t="shared" si="91"/>
        <v>1</v>
      </c>
      <c r="M67" s="272">
        <v>6551733</v>
      </c>
      <c r="N67" s="272">
        <v>6551733</v>
      </c>
      <c r="O67" s="272">
        <v>1530311</v>
      </c>
      <c r="P67" s="273">
        <v>1530311</v>
      </c>
      <c r="Q67" s="273">
        <v>1530311</v>
      </c>
      <c r="R67" s="277">
        <f t="shared" si="92"/>
        <v>0.23357346827167713</v>
      </c>
      <c r="S67" s="277">
        <f t="shared" si="93"/>
        <v>0.23357346827167713</v>
      </c>
      <c r="T67" s="277">
        <f t="shared" si="94"/>
        <v>0.23357346827167713</v>
      </c>
      <c r="U67" s="277">
        <f t="shared" si="95"/>
        <v>0.23357346827167713</v>
      </c>
      <c r="V67" s="84">
        <v>1</v>
      </c>
      <c r="W67" s="84">
        <f t="shared" si="83"/>
        <v>4</v>
      </c>
      <c r="X67" s="84">
        <f t="shared" si="85"/>
        <v>2</v>
      </c>
      <c r="Y67" s="84">
        <f t="shared" si="87"/>
        <v>1</v>
      </c>
      <c r="Z67" s="84">
        <f t="shared" si="96"/>
        <v>5</v>
      </c>
      <c r="AA67" s="84">
        <v>208</v>
      </c>
      <c r="AB67" s="84" t="str">
        <f t="shared" si="97"/>
        <v>215208</v>
      </c>
    </row>
    <row r="68" spans="1:28" s="84" customFormat="1" ht="12.75">
      <c r="A68" s="156"/>
      <c r="B68" s="157"/>
      <c r="C68" s="157">
        <v>2</v>
      </c>
      <c r="D68" s="157"/>
      <c r="E68" s="157"/>
      <c r="F68" s="397" t="s">
        <v>187</v>
      </c>
      <c r="G68" s="177"/>
      <c r="H68" s="336"/>
      <c r="I68" s="337"/>
      <c r="J68" s="337"/>
      <c r="K68" s="197"/>
      <c r="L68" s="197"/>
      <c r="M68" s="274">
        <f>+M69+M75+M77+M79</f>
        <v>428834151</v>
      </c>
      <c r="N68" s="274">
        <f t="shared" ref="N68:Q68" si="98">+N69+N75+N77+N79</f>
        <v>428244151</v>
      </c>
      <c r="O68" s="274">
        <f t="shared" si="98"/>
        <v>61995597.689999998</v>
      </c>
      <c r="P68" s="274">
        <f t="shared" si="98"/>
        <v>61995597.689999998</v>
      </c>
      <c r="Q68" s="274">
        <f t="shared" si="98"/>
        <v>61995597.689999998</v>
      </c>
      <c r="R68" s="277"/>
      <c r="S68" s="277"/>
      <c r="T68" s="277"/>
      <c r="U68" s="277"/>
      <c r="V68" s="84">
        <v>1</v>
      </c>
      <c r="W68" s="84">
        <f t="shared" si="83"/>
        <v>4</v>
      </c>
      <c r="X68" s="84">
        <f t="shared" si="85"/>
        <v>2</v>
      </c>
      <c r="Y68" s="84">
        <v>2</v>
      </c>
      <c r="Z68" s="84">
        <f t="shared" si="96"/>
        <v>5</v>
      </c>
    </row>
    <row r="69" spans="1:28" s="84" customFormat="1" ht="12.75">
      <c r="A69" s="156"/>
      <c r="B69" s="157"/>
      <c r="C69" s="157"/>
      <c r="D69" s="157">
        <v>1</v>
      </c>
      <c r="E69" s="157"/>
      <c r="F69" s="397" t="s">
        <v>202</v>
      </c>
      <c r="G69" s="177"/>
      <c r="H69" s="336"/>
      <c r="I69" s="337"/>
      <c r="J69" s="337"/>
      <c r="K69" s="197"/>
      <c r="L69" s="197"/>
      <c r="M69" s="274">
        <f>+M70+M71+M72+M73+M74</f>
        <v>193413516</v>
      </c>
      <c r="N69" s="274">
        <f t="shared" ref="N69:Q69" si="99">+N70+N71+N72+N73+N74</f>
        <v>192823516</v>
      </c>
      <c r="O69" s="274">
        <f t="shared" si="99"/>
        <v>34786867.450000003</v>
      </c>
      <c r="P69" s="274">
        <f t="shared" si="99"/>
        <v>34786867.450000003</v>
      </c>
      <c r="Q69" s="274">
        <f t="shared" si="99"/>
        <v>34786867.450000003</v>
      </c>
      <c r="R69" s="277"/>
      <c r="S69" s="277"/>
      <c r="T69" s="277"/>
      <c r="U69" s="277"/>
      <c r="V69" s="84">
        <v>1</v>
      </c>
      <c r="W69" s="84">
        <f t="shared" si="83"/>
        <v>4</v>
      </c>
      <c r="X69" s="84">
        <f t="shared" si="85"/>
        <v>2</v>
      </c>
      <c r="Y69" s="84">
        <f t="shared" ref="Y69:Y83" si="100">+Y68</f>
        <v>2</v>
      </c>
      <c r="Z69" s="84">
        <v>1</v>
      </c>
    </row>
    <row r="70" spans="1:28" s="84" customFormat="1" ht="12.75">
      <c r="A70" s="156"/>
      <c r="B70" s="157"/>
      <c r="C70" s="157"/>
      <c r="D70" s="157"/>
      <c r="E70" s="157">
        <v>211</v>
      </c>
      <c r="F70" s="397" t="s">
        <v>203</v>
      </c>
      <c r="G70" s="177" t="s">
        <v>239</v>
      </c>
      <c r="H70" s="336">
        <v>90000</v>
      </c>
      <c r="I70" s="337">
        <v>90000</v>
      </c>
      <c r="J70" s="337">
        <v>90000</v>
      </c>
      <c r="K70" s="197">
        <f t="shared" ref="K70:K74" si="101">IFERROR(J70/H70,0)</f>
        <v>1</v>
      </c>
      <c r="L70" s="197">
        <f t="shared" ref="L70:L74" si="102">IFERROR(J70/I70,0)</f>
        <v>1</v>
      </c>
      <c r="M70" s="272">
        <v>5200003</v>
      </c>
      <c r="N70" s="272">
        <v>5200003</v>
      </c>
      <c r="O70" s="272">
        <v>260192</v>
      </c>
      <c r="P70" s="273">
        <v>260192</v>
      </c>
      <c r="Q70" s="273">
        <v>260192</v>
      </c>
      <c r="R70" s="277">
        <f t="shared" ref="R70:R74" si="103">IFERROR(O70/M70,0)</f>
        <v>5.0036894209484109E-2</v>
      </c>
      <c r="S70" s="277">
        <f t="shared" ref="S70:S74" si="104">IFERROR(O70/N70,0)</f>
        <v>5.0036894209484109E-2</v>
      </c>
      <c r="T70" s="277">
        <f t="shared" ref="T70:T74" si="105">IFERROR(P70/M70,0)</f>
        <v>5.0036894209484109E-2</v>
      </c>
      <c r="U70" s="277">
        <f t="shared" ref="U70:U74" si="106">IFERROR(P70/N70,0)</f>
        <v>5.0036894209484109E-2</v>
      </c>
      <c r="V70" s="84">
        <v>1</v>
      </c>
      <c r="W70" s="84">
        <f t="shared" si="83"/>
        <v>4</v>
      </c>
      <c r="X70" s="84">
        <f t="shared" si="85"/>
        <v>2</v>
      </c>
      <c r="Y70" s="84">
        <f t="shared" si="100"/>
        <v>2</v>
      </c>
      <c r="Z70" s="84">
        <f t="shared" ref="Z70:Z74" si="107">+Z69</f>
        <v>1</v>
      </c>
      <c r="AA70" s="84">
        <v>211</v>
      </c>
      <c r="AB70" s="84" t="str">
        <f t="shared" ref="AB70:AB74" si="108">CONCATENATE(X70,Y70,Z70,AA70)</f>
        <v>221211</v>
      </c>
    </row>
    <row r="71" spans="1:28" s="84" customFormat="1" ht="24">
      <c r="A71" s="156"/>
      <c r="B71" s="157"/>
      <c r="C71" s="157"/>
      <c r="D71" s="157"/>
      <c r="E71" s="157">
        <v>215</v>
      </c>
      <c r="F71" s="397" t="s">
        <v>204</v>
      </c>
      <c r="G71" s="177" t="s">
        <v>236</v>
      </c>
      <c r="H71" s="336">
        <v>0</v>
      </c>
      <c r="I71" s="337">
        <v>0</v>
      </c>
      <c r="J71" s="337">
        <v>0</v>
      </c>
      <c r="K71" s="197">
        <f t="shared" si="101"/>
        <v>0</v>
      </c>
      <c r="L71" s="197">
        <f t="shared" si="102"/>
        <v>0</v>
      </c>
      <c r="M71" s="272">
        <v>272534</v>
      </c>
      <c r="N71" s="272">
        <v>272534</v>
      </c>
      <c r="O71" s="272">
        <v>4027.4</v>
      </c>
      <c r="P71" s="273">
        <v>4027.4</v>
      </c>
      <c r="Q71" s="273">
        <v>4027.4</v>
      </c>
      <c r="R71" s="277">
        <f t="shared" si="103"/>
        <v>1.4777605729927276E-2</v>
      </c>
      <c r="S71" s="277">
        <f t="shared" si="104"/>
        <v>1.4777605729927276E-2</v>
      </c>
      <c r="T71" s="277">
        <f t="shared" si="105"/>
        <v>1.4777605729927276E-2</v>
      </c>
      <c r="U71" s="277">
        <f t="shared" si="106"/>
        <v>1.4777605729927276E-2</v>
      </c>
      <c r="V71" s="84">
        <v>1</v>
      </c>
      <c r="W71" s="84">
        <f t="shared" si="83"/>
        <v>4</v>
      </c>
      <c r="X71" s="84">
        <f t="shared" si="85"/>
        <v>2</v>
      </c>
      <c r="Y71" s="84">
        <f t="shared" si="100"/>
        <v>2</v>
      </c>
      <c r="Z71" s="84">
        <f t="shared" si="107"/>
        <v>1</v>
      </c>
      <c r="AA71" s="84">
        <v>215</v>
      </c>
      <c r="AB71" s="84" t="str">
        <f t="shared" si="108"/>
        <v>221215</v>
      </c>
    </row>
    <row r="72" spans="1:28" s="84" customFormat="1" ht="24">
      <c r="A72" s="156"/>
      <c r="B72" s="157"/>
      <c r="C72" s="157"/>
      <c r="D72" s="157"/>
      <c r="E72" s="157">
        <v>216</v>
      </c>
      <c r="F72" s="397" t="s">
        <v>205</v>
      </c>
      <c r="G72" s="177" t="s">
        <v>240</v>
      </c>
      <c r="H72" s="336">
        <v>0</v>
      </c>
      <c r="I72" s="337">
        <v>0</v>
      </c>
      <c r="J72" s="337">
        <v>0</v>
      </c>
      <c r="K72" s="197">
        <f t="shared" si="101"/>
        <v>0</v>
      </c>
      <c r="L72" s="197">
        <f t="shared" si="102"/>
        <v>0</v>
      </c>
      <c r="M72" s="272">
        <v>99047793</v>
      </c>
      <c r="N72" s="272">
        <v>99047793</v>
      </c>
      <c r="O72" s="272">
        <v>19895353.660000004</v>
      </c>
      <c r="P72" s="273">
        <v>19895353.660000004</v>
      </c>
      <c r="Q72" s="273">
        <v>19895353.660000004</v>
      </c>
      <c r="R72" s="277">
        <f t="shared" si="103"/>
        <v>0.20086619860373875</v>
      </c>
      <c r="S72" s="277">
        <f t="shared" si="104"/>
        <v>0.20086619860373875</v>
      </c>
      <c r="T72" s="277">
        <f t="shared" si="105"/>
        <v>0.20086619860373875</v>
      </c>
      <c r="U72" s="277">
        <f t="shared" si="106"/>
        <v>0.20086619860373875</v>
      </c>
      <c r="V72" s="84">
        <v>1</v>
      </c>
      <c r="W72" s="84">
        <f t="shared" si="83"/>
        <v>4</v>
      </c>
      <c r="X72" s="84">
        <f t="shared" si="85"/>
        <v>2</v>
      </c>
      <c r="Y72" s="84">
        <f t="shared" si="100"/>
        <v>2</v>
      </c>
      <c r="Z72" s="84">
        <f t="shared" si="107"/>
        <v>1</v>
      </c>
      <c r="AA72" s="84">
        <v>216</v>
      </c>
      <c r="AB72" s="84" t="str">
        <f t="shared" si="108"/>
        <v>221216</v>
      </c>
    </row>
    <row r="73" spans="1:28" s="84" customFormat="1" ht="24">
      <c r="A73" s="156"/>
      <c r="B73" s="157"/>
      <c r="C73" s="157"/>
      <c r="D73" s="157"/>
      <c r="E73" s="157">
        <v>218</v>
      </c>
      <c r="F73" s="397" t="s">
        <v>206</v>
      </c>
      <c r="G73" s="177" t="s">
        <v>240</v>
      </c>
      <c r="H73" s="336">
        <v>0</v>
      </c>
      <c r="I73" s="337">
        <v>0</v>
      </c>
      <c r="J73" s="337">
        <v>0</v>
      </c>
      <c r="K73" s="197">
        <f t="shared" si="101"/>
        <v>0</v>
      </c>
      <c r="L73" s="197">
        <f t="shared" si="102"/>
        <v>0</v>
      </c>
      <c r="M73" s="272">
        <v>83886351</v>
      </c>
      <c r="N73" s="272">
        <v>83296351</v>
      </c>
      <c r="O73" s="272">
        <v>13214158.460000001</v>
      </c>
      <c r="P73" s="273">
        <v>13214158.460000001</v>
      </c>
      <c r="Q73" s="273">
        <v>13214158.460000001</v>
      </c>
      <c r="R73" s="277">
        <f t="shared" si="103"/>
        <v>0.15752453530849136</v>
      </c>
      <c r="S73" s="277">
        <f t="shared" si="104"/>
        <v>0.1586403041833129</v>
      </c>
      <c r="T73" s="277">
        <f t="shared" si="105"/>
        <v>0.15752453530849136</v>
      </c>
      <c r="U73" s="277">
        <f t="shared" si="106"/>
        <v>0.1586403041833129</v>
      </c>
      <c r="V73" s="84">
        <v>1</v>
      </c>
      <c r="W73" s="84">
        <f t="shared" si="83"/>
        <v>4</v>
      </c>
      <c r="X73" s="84">
        <f t="shared" si="85"/>
        <v>2</v>
      </c>
      <c r="Y73" s="84">
        <f t="shared" si="100"/>
        <v>2</v>
      </c>
      <c r="Z73" s="84">
        <f t="shared" si="107"/>
        <v>1</v>
      </c>
      <c r="AA73" s="84">
        <v>218</v>
      </c>
      <c r="AB73" s="84" t="str">
        <f t="shared" si="108"/>
        <v>221218</v>
      </c>
    </row>
    <row r="74" spans="1:28" s="84" customFormat="1" ht="24">
      <c r="A74" s="156"/>
      <c r="B74" s="157"/>
      <c r="C74" s="157"/>
      <c r="D74" s="157"/>
      <c r="E74" s="157">
        <v>219</v>
      </c>
      <c r="F74" s="397" t="s">
        <v>207</v>
      </c>
      <c r="G74" s="177" t="s">
        <v>235</v>
      </c>
      <c r="H74" s="336">
        <v>0</v>
      </c>
      <c r="I74" s="337">
        <v>0</v>
      </c>
      <c r="J74" s="337">
        <v>0</v>
      </c>
      <c r="K74" s="197">
        <f t="shared" si="101"/>
        <v>0</v>
      </c>
      <c r="L74" s="197">
        <f t="shared" si="102"/>
        <v>0</v>
      </c>
      <c r="M74" s="272">
        <v>5006835</v>
      </c>
      <c r="N74" s="272">
        <v>5006835</v>
      </c>
      <c r="O74" s="272">
        <v>1413135.93</v>
      </c>
      <c r="P74" s="273">
        <v>1413135.93</v>
      </c>
      <c r="Q74" s="273">
        <v>1413135.93</v>
      </c>
      <c r="R74" s="277">
        <f t="shared" si="103"/>
        <v>0.2822413620580666</v>
      </c>
      <c r="S74" s="277">
        <f t="shared" si="104"/>
        <v>0.2822413620580666</v>
      </c>
      <c r="T74" s="277">
        <f t="shared" si="105"/>
        <v>0.2822413620580666</v>
      </c>
      <c r="U74" s="277">
        <f t="shared" si="106"/>
        <v>0.2822413620580666</v>
      </c>
      <c r="V74" s="84">
        <v>1</v>
      </c>
      <c r="W74" s="84">
        <f t="shared" si="83"/>
        <v>4</v>
      </c>
      <c r="X74" s="84">
        <f t="shared" si="85"/>
        <v>2</v>
      </c>
      <c r="Y74" s="84">
        <f t="shared" si="100"/>
        <v>2</v>
      </c>
      <c r="Z74" s="84">
        <f t="shared" si="107"/>
        <v>1</v>
      </c>
      <c r="AA74" s="84">
        <v>219</v>
      </c>
      <c r="AB74" s="84" t="str">
        <f t="shared" si="108"/>
        <v>221219</v>
      </c>
    </row>
    <row r="75" spans="1:28" s="84" customFormat="1" ht="12.75">
      <c r="A75" s="156"/>
      <c r="B75" s="157"/>
      <c r="C75" s="157"/>
      <c r="D75" s="157">
        <v>3</v>
      </c>
      <c r="E75" s="157"/>
      <c r="F75" s="397" t="s">
        <v>208</v>
      </c>
      <c r="G75" s="177"/>
      <c r="H75" s="336"/>
      <c r="I75" s="337"/>
      <c r="J75" s="337"/>
      <c r="K75" s="197"/>
      <c r="L75" s="197"/>
      <c r="M75" s="274">
        <f>+M76</f>
        <v>47242294</v>
      </c>
      <c r="N75" s="274">
        <f t="shared" ref="N75:Q75" si="109">+N76</f>
        <v>47242294</v>
      </c>
      <c r="O75" s="274">
        <f t="shared" si="109"/>
        <v>9481406.2700000014</v>
      </c>
      <c r="P75" s="274">
        <f t="shared" si="109"/>
        <v>9481406.2700000014</v>
      </c>
      <c r="Q75" s="274">
        <f t="shared" si="109"/>
        <v>9481406.2700000014</v>
      </c>
      <c r="R75" s="277"/>
      <c r="S75" s="277"/>
      <c r="T75" s="277"/>
      <c r="U75" s="277"/>
      <c r="V75" s="84">
        <v>1</v>
      </c>
      <c r="W75" s="84">
        <f t="shared" si="83"/>
        <v>4</v>
      </c>
      <c r="X75" s="84">
        <f t="shared" si="85"/>
        <v>2</v>
      </c>
      <c r="Y75" s="84">
        <f t="shared" si="100"/>
        <v>2</v>
      </c>
      <c r="Z75" s="84">
        <v>3</v>
      </c>
    </row>
    <row r="76" spans="1:28" s="84" customFormat="1" ht="36">
      <c r="A76" s="156"/>
      <c r="B76" s="157"/>
      <c r="C76" s="157"/>
      <c r="D76" s="157"/>
      <c r="E76" s="157">
        <v>222</v>
      </c>
      <c r="F76" s="397" t="s">
        <v>209</v>
      </c>
      <c r="G76" s="177" t="s">
        <v>239</v>
      </c>
      <c r="H76" s="336">
        <v>0</v>
      </c>
      <c r="I76" s="337">
        <v>0</v>
      </c>
      <c r="J76" s="337">
        <v>0</v>
      </c>
      <c r="K76" s="197">
        <f>IFERROR(J76/H76,0)</f>
        <v>0</v>
      </c>
      <c r="L76" s="197">
        <f>IFERROR(J76/I76,0)</f>
        <v>0</v>
      </c>
      <c r="M76" s="272">
        <v>47242294</v>
      </c>
      <c r="N76" s="272">
        <v>47242294</v>
      </c>
      <c r="O76" s="272">
        <v>9481406.2700000014</v>
      </c>
      <c r="P76" s="273">
        <v>9481406.2700000014</v>
      </c>
      <c r="Q76" s="273">
        <v>9481406.2700000014</v>
      </c>
      <c r="R76" s="277">
        <f>IFERROR(O76/M76,0)</f>
        <v>0.20069741469370647</v>
      </c>
      <c r="S76" s="277">
        <f>IFERROR(O76/N76,0)</f>
        <v>0.20069741469370647</v>
      </c>
      <c r="T76" s="277">
        <f>IFERROR(P76/M76,0)</f>
        <v>0.20069741469370647</v>
      </c>
      <c r="U76" s="277">
        <f>IFERROR(P76/N76,0)</f>
        <v>0.20069741469370647</v>
      </c>
      <c r="V76" s="84">
        <v>1</v>
      </c>
      <c r="W76" s="84">
        <f t="shared" si="83"/>
        <v>4</v>
      </c>
      <c r="X76" s="84">
        <f t="shared" si="85"/>
        <v>2</v>
      </c>
      <c r="Y76" s="84">
        <f t="shared" si="100"/>
        <v>2</v>
      </c>
      <c r="Z76" s="84">
        <f>+Z75</f>
        <v>3</v>
      </c>
      <c r="AA76" s="84">
        <v>222</v>
      </c>
      <c r="AB76" s="84" t="str">
        <f>CONCATENATE(X76,Y76,Z76,AA76)</f>
        <v>223222</v>
      </c>
    </row>
    <row r="77" spans="1:28" s="84" customFormat="1" ht="12.75">
      <c r="A77" s="156"/>
      <c r="B77" s="157"/>
      <c r="C77" s="157"/>
      <c r="D77" s="157">
        <v>4</v>
      </c>
      <c r="E77" s="157"/>
      <c r="F77" s="397" t="s">
        <v>210</v>
      </c>
      <c r="G77" s="177"/>
      <c r="H77" s="336"/>
      <c r="I77" s="337"/>
      <c r="J77" s="337"/>
      <c r="K77" s="197"/>
      <c r="L77" s="197"/>
      <c r="M77" s="274">
        <f>+M78</f>
        <v>100053864</v>
      </c>
      <c r="N77" s="274">
        <f t="shared" ref="N77:Q77" si="110">+N78</f>
        <v>100053864</v>
      </c>
      <c r="O77" s="274">
        <f t="shared" si="110"/>
        <v>9031269.339999998</v>
      </c>
      <c r="P77" s="274">
        <f t="shared" si="110"/>
        <v>9031269.339999998</v>
      </c>
      <c r="Q77" s="274">
        <f t="shared" si="110"/>
        <v>9031269.339999998</v>
      </c>
      <c r="R77" s="277"/>
      <c r="S77" s="277"/>
      <c r="T77" s="277"/>
      <c r="U77" s="277"/>
      <c r="V77" s="84">
        <v>1</v>
      </c>
      <c r="W77" s="84">
        <f t="shared" si="83"/>
        <v>4</v>
      </c>
      <c r="X77" s="84">
        <f t="shared" si="85"/>
        <v>2</v>
      </c>
      <c r="Y77" s="84">
        <f t="shared" si="100"/>
        <v>2</v>
      </c>
      <c r="Z77" s="84">
        <v>4</v>
      </c>
    </row>
    <row r="78" spans="1:28" s="84" customFormat="1" ht="12.75">
      <c r="A78" s="156"/>
      <c r="B78" s="157"/>
      <c r="C78" s="157"/>
      <c r="D78" s="157"/>
      <c r="E78" s="157">
        <v>223</v>
      </c>
      <c r="F78" s="397" t="s">
        <v>211</v>
      </c>
      <c r="G78" s="177" t="s">
        <v>238</v>
      </c>
      <c r="H78" s="336">
        <v>2000</v>
      </c>
      <c r="I78" s="337">
        <v>2000</v>
      </c>
      <c r="J78" s="337">
        <v>2000</v>
      </c>
      <c r="K78" s="197">
        <f>IFERROR(J78/H78,0)</f>
        <v>1</v>
      </c>
      <c r="L78" s="197">
        <f>IFERROR(J78/I78,0)</f>
        <v>1</v>
      </c>
      <c r="M78" s="272">
        <v>100053864</v>
      </c>
      <c r="N78" s="272">
        <v>100053864</v>
      </c>
      <c r="O78" s="272">
        <v>9031269.339999998</v>
      </c>
      <c r="P78" s="273">
        <v>9031269.339999998</v>
      </c>
      <c r="Q78" s="273">
        <v>9031269.339999998</v>
      </c>
      <c r="R78" s="277">
        <f>IFERROR(O78/M78,0)</f>
        <v>9.0264073559417929E-2</v>
      </c>
      <c r="S78" s="277">
        <f>IFERROR(O78/N78,0)</f>
        <v>9.0264073559417929E-2</v>
      </c>
      <c r="T78" s="277">
        <f>IFERROR(P78/M78,0)</f>
        <v>9.0264073559417929E-2</v>
      </c>
      <c r="U78" s="277">
        <f>IFERROR(P78/N78,0)</f>
        <v>9.0264073559417929E-2</v>
      </c>
      <c r="V78" s="84">
        <v>1</v>
      </c>
      <c r="W78" s="84">
        <f t="shared" si="83"/>
        <v>4</v>
      </c>
      <c r="X78" s="84">
        <f t="shared" si="85"/>
        <v>2</v>
      </c>
      <c r="Y78" s="84">
        <f t="shared" si="100"/>
        <v>2</v>
      </c>
      <c r="Z78" s="84">
        <f>+Z77</f>
        <v>4</v>
      </c>
      <c r="AA78" s="84">
        <v>223</v>
      </c>
      <c r="AB78" s="84" t="str">
        <f>CONCATENATE(X78,Y78,Z78,AA78)</f>
        <v>224223</v>
      </c>
    </row>
    <row r="79" spans="1:28" s="84" customFormat="1" ht="12.75">
      <c r="A79" s="156"/>
      <c r="B79" s="157"/>
      <c r="C79" s="157"/>
      <c r="D79" s="157">
        <v>5</v>
      </c>
      <c r="E79" s="157"/>
      <c r="F79" s="397" t="s">
        <v>212</v>
      </c>
      <c r="G79" s="177"/>
      <c r="H79" s="336"/>
      <c r="I79" s="337"/>
      <c r="J79" s="337"/>
      <c r="K79" s="197"/>
      <c r="L79" s="197"/>
      <c r="M79" s="274">
        <f>+M80</f>
        <v>88124477</v>
      </c>
      <c r="N79" s="274">
        <f t="shared" ref="N79:Q79" si="111">+N80</f>
        <v>88124477</v>
      </c>
      <c r="O79" s="274">
        <f t="shared" si="111"/>
        <v>8696054.629999999</v>
      </c>
      <c r="P79" s="274">
        <f t="shared" si="111"/>
        <v>8696054.629999999</v>
      </c>
      <c r="Q79" s="274">
        <f t="shared" si="111"/>
        <v>8696054.629999999</v>
      </c>
      <c r="R79" s="277"/>
      <c r="S79" s="277"/>
      <c r="T79" s="277"/>
      <c r="U79" s="277"/>
      <c r="V79" s="84">
        <v>1</v>
      </c>
      <c r="W79" s="84">
        <f t="shared" si="83"/>
        <v>4</v>
      </c>
      <c r="X79" s="84">
        <f t="shared" si="85"/>
        <v>2</v>
      </c>
      <c r="Y79" s="84">
        <f t="shared" si="100"/>
        <v>2</v>
      </c>
      <c r="Z79" s="84">
        <v>5</v>
      </c>
    </row>
    <row r="80" spans="1:28" s="84" customFormat="1" ht="36">
      <c r="A80" s="156"/>
      <c r="B80" s="157"/>
      <c r="C80" s="157"/>
      <c r="D80" s="157"/>
      <c r="E80" s="157">
        <v>224</v>
      </c>
      <c r="F80" s="397" t="s">
        <v>213</v>
      </c>
      <c r="G80" s="177" t="s">
        <v>232</v>
      </c>
      <c r="H80" s="336">
        <v>0</v>
      </c>
      <c r="I80" s="337">
        <v>0</v>
      </c>
      <c r="J80" s="337">
        <v>0</v>
      </c>
      <c r="K80" s="197">
        <f>IFERROR(J80/H80,0)</f>
        <v>0</v>
      </c>
      <c r="L80" s="197">
        <f>IFERROR(J80/I80,0)</f>
        <v>0</v>
      </c>
      <c r="M80" s="272">
        <v>88124477</v>
      </c>
      <c r="N80" s="272">
        <v>88124477</v>
      </c>
      <c r="O80" s="272">
        <v>8696054.629999999</v>
      </c>
      <c r="P80" s="273">
        <v>8696054.629999999</v>
      </c>
      <c r="Q80" s="273">
        <v>8696054.629999999</v>
      </c>
      <c r="R80" s="277">
        <f>IFERROR(O80/M80,0)</f>
        <v>9.8679219735965065E-2</v>
      </c>
      <c r="S80" s="277">
        <f>IFERROR(O80/N80,0)</f>
        <v>9.8679219735965065E-2</v>
      </c>
      <c r="T80" s="277">
        <f>IFERROR(P80/M80,0)</f>
        <v>9.8679219735965065E-2</v>
      </c>
      <c r="U80" s="277">
        <f>IFERROR(P80/N80,0)</f>
        <v>9.8679219735965065E-2</v>
      </c>
      <c r="V80" s="84">
        <v>1</v>
      </c>
      <c r="W80" s="84">
        <f t="shared" si="83"/>
        <v>4</v>
      </c>
      <c r="X80" s="84">
        <f t="shared" si="85"/>
        <v>2</v>
      </c>
      <c r="Y80" s="84">
        <f t="shared" si="100"/>
        <v>2</v>
      </c>
      <c r="Z80" s="84">
        <f t="shared" ref="Z80:Z84" si="112">+Z79</f>
        <v>5</v>
      </c>
      <c r="AA80" s="84">
        <v>224</v>
      </c>
      <c r="AB80" s="84" t="str">
        <f>CONCATENATE(X80,Y80,Z80,AA80)</f>
        <v>225224</v>
      </c>
    </row>
    <row r="81" spans="1:28" s="84" customFormat="1" ht="12.75">
      <c r="A81" s="156"/>
      <c r="B81" s="157"/>
      <c r="C81" s="157"/>
      <c r="D81" s="157"/>
      <c r="E81" s="157"/>
      <c r="F81" s="397"/>
      <c r="G81" s="177"/>
      <c r="H81" s="336"/>
      <c r="I81" s="337"/>
      <c r="J81" s="337"/>
      <c r="K81" s="197"/>
      <c r="L81" s="197"/>
      <c r="M81" s="274"/>
      <c r="N81" s="274"/>
      <c r="O81" s="274"/>
      <c r="P81" s="274"/>
      <c r="Q81" s="274"/>
      <c r="R81" s="277"/>
      <c r="S81" s="277"/>
      <c r="T81" s="277"/>
      <c r="U81" s="277"/>
      <c r="V81" s="84">
        <v>1</v>
      </c>
      <c r="W81" s="84">
        <f t="shared" si="83"/>
        <v>4</v>
      </c>
      <c r="X81" s="84">
        <f t="shared" si="85"/>
        <v>2</v>
      </c>
      <c r="Y81" s="84">
        <f t="shared" si="100"/>
        <v>2</v>
      </c>
      <c r="Z81" s="84">
        <f t="shared" si="112"/>
        <v>5</v>
      </c>
    </row>
    <row r="82" spans="1:28" s="84" customFormat="1" ht="24">
      <c r="A82" s="156">
        <v>5</v>
      </c>
      <c r="B82" s="157"/>
      <c r="C82" s="157"/>
      <c r="D82" s="157"/>
      <c r="E82" s="157"/>
      <c r="F82" s="397" t="s">
        <v>214</v>
      </c>
      <c r="G82" s="177"/>
      <c r="H82" s="336"/>
      <c r="I82" s="337"/>
      <c r="J82" s="337"/>
      <c r="K82" s="197"/>
      <c r="L82" s="197"/>
      <c r="M82" s="274">
        <f>+M83+M95</f>
        <v>414643108</v>
      </c>
      <c r="N82" s="274">
        <f t="shared" ref="N82:Q82" si="113">+N83+N95</f>
        <v>414643108</v>
      </c>
      <c r="O82" s="274">
        <f t="shared" si="113"/>
        <v>81422788.330000013</v>
      </c>
      <c r="P82" s="274">
        <f t="shared" si="113"/>
        <v>81422788.330000013</v>
      </c>
      <c r="Q82" s="274">
        <f t="shared" si="113"/>
        <v>81422788.330000013</v>
      </c>
      <c r="R82" s="277"/>
      <c r="S82" s="277"/>
      <c r="T82" s="277"/>
      <c r="U82" s="277"/>
      <c r="V82" s="84">
        <v>1</v>
      </c>
      <c r="W82" s="84">
        <v>5</v>
      </c>
      <c r="X82" s="84">
        <f t="shared" si="85"/>
        <v>2</v>
      </c>
      <c r="Y82" s="84">
        <f t="shared" si="100"/>
        <v>2</v>
      </c>
      <c r="Z82" s="84">
        <f t="shared" si="112"/>
        <v>5</v>
      </c>
    </row>
    <row r="83" spans="1:28" s="84" customFormat="1" ht="12.75">
      <c r="A83" s="156"/>
      <c r="B83" s="157">
        <v>1</v>
      </c>
      <c r="C83" s="157"/>
      <c r="D83" s="157"/>
      <c r="E83" s="157"/>
      <c r="F83" s="397" t="s">
        <v>180</v>
      </c>
      <c r="G83" s="177"/>
      <c r="H83" s="336"/>
      <c r="I83" s="337"/>
      <c r="J83" s="337"/>
      <c r="K83" s="197"/>
      <c r="L83" s="197"/>
      <c r="M83" s="274">
        <f>+M84+M89</f>
        <v>413267889</v>
      </c>
      <c r="N83" s="274">
        <f t="shared" ref="N83:Q83" si="114">+N84+N89</f>
        <v>413370389</v>
      </c>
      <c r="O83" s="274">
        <f t="shared" si="114"/>
        <v>81152269.330000013</v>
      </c>
      <c r="P83" s="274">
        <f t="shared" si="114"/>
        <v>81152269.330000013</v>
      </c>
      <c r="Q83" s="274">
        <f t="shared" si="114"/>
        <v>81152269.330000013</v>
      </c>
      <c r="R83" s="277"/>
      <c r="S83" s="277"/>
      <c r="T83" s="277"/>
      <c r="U83" s="277"/>
      <c r="V83" s="84">
        <v>1</v>
      </c>
      <c r="W83" s="84">
        <f t="shared" ref="W83:W98" si="115">+W82</f>
        <v>5</v>
      </c>
      <c r="X83" s="84">
        <v>1</v>
      </c>
      <c r="Y83" s="84">
        <f t="shared" si="100"/>
        <v>2</v>
      </c>
      <c r="Z83" s="84">
        <f t="shared" si="112"/>
        <v>5</v>
      </c>
    </row>
    <row r="84" spans="1:28" s="84" customFormat="1" ht="12.75">
      <c r="A84" s="156"/>
      <c r="B84" s="157"/>
      <c r="C84" s="157">
        <v>3</v>
      </c>
      <c r="D84" s="157"/>
      <c r="E84" s="157"/>
      <c r="F84" s="397" t="s">
        <v>215</v>
      </c>
      <c r="G84" s="177"/>
      <c r="H84" s="336"/>
      <c r="I84" s="337"/>
      <c r="J84" s="337"/>
      <c r="K84" s="197"/>
      <c r="L84" s="197"/>
      <c r="M84" s="274">
        <f>+M85+M87</f>
        <v>186546944</v>
      </c>
      <c r="N84" s="274">
        <f t="shared" ref="N84:Q84" si="116">+N85+N87</f>
        <v>186546944</v>
      </c>
      <c r="O84" s="274">
        <f t="shared" si="116"/>
        <v>43163885.549999997</v>
      </c>
      <c r="P84" s="274">
        <f t="shared" si="116"/>
        <v>43163885.549999997</v>
      </c>
      <c r="Q84" s="274">
        <f t="shared" si="116"/>
        <v>43163885.549999997</v>
      </c>
      <c r="R84" s="277"/>
      <c r="S84" s="277"/>
      <c r="T84" s="277"/>
      <c r="U84" s="277"/>
      <c r="V84" s="84">
        <v>1</v>
      </c>
      <c r="W84" s="84">
        <f t="shared" si="115"/>
        <v>5</v>
      </c>
      <c r="X84" s="84">
        <f t="shared" ref="X84:X94" si="117">+X83</f>
        <v>1</v>
      </c>
      <c r="Y84" s="84">
        <v>3</v>
      </c>
      <c r="Z84" s="84">
        <f t="shared" si="112"/>
        <v>5</v>
      </c>
    </row>
    <row r="85" spans="1:28" s="84" customFormat="1" ht="12.75">
      <c r="A85" s="156"/>
      <c r="B85" s="157"/>
      <c r="C85" s="157"/>
      <c r="D85" s="157">
        <v>1</v>
      </c>
      <c r="E85" s="157"/>
      <c r="F85" s="397" t="s">
        <v>216</v>
      </c>
      <c r="G85" s="177"/>
      <c r="H85" s="336"/>
      <c r="I85" s="337"/>
      <c r="J85" s="337"/>
      <c r="K85" s="197"/>
      <c r="L85" s="197"/>
      <c r="M85" s="274">
        <f>+M86</f>
        <v>98548693</v>
      </c>
      <c r="N85" s="274">
        <f t="shared" ref="N85:Q85" si="118">+N86</f>
        <v>98548693</v>
      </c>
      <c r="O85" s="274">
        <f t="shared" si="118"/>
        <v>26386069.459999997</v>
      </c>
      <c r="P85" s="274">
        <f t="shared" si="118"/>
        <v>26386069.459999997</v>
      </c>
      <c r="Q85" s="274">
        <f t="shared" si="118"/>
        <v>26386069.459999997</v>
      </c>
      <c r="R85" s="277"/>
      <c r="S85" s="277"/>
      <c r="T85" s="277"/>
      <c r="U85" s="277"/>
      <c r="V85" s="84">
        <v>1</v>
      </c>
      <c r="W85" s="84">
        <f t="shared" si="115"/>
        <v>5</v>
      </c>
      <c r="X85" s="84">
        <f t="shared" si="117"/>
        <v>1</v>
      </c>
      <c r="Y85" s="84">
        <f t="shared" ref="Y85:Y88" si="119">+Y84</f>
        <v>3</v>
      </c>
      <c r="Z85" s="84">
        <v>1</v>
      </c>
    </row>
    <row r="86" spans="1:28" s="84" customFormat="1" ht="12.75">
      <c r="A86" s="156"/>
      <c r="B86" s="157"/>
      <c r="C86" s="157"/>
      <c r="D86" s="157"/>
      <c r="E86" s="157">
        <v>204</v>
      </c>
      <c r="F86" s="397" t="s">
        <v>217</v>
      </c>
      <c r="G86" s="177" t="s">
        <v>242</v>
      </c>
      <c r="H86" s="336">
        <v>1</v>
      </c>
      <c r="I86" s="337">
        <v>1</v>
      </c>
      <c r="J86" s="337">
        <v>1</v>
      </c>
      <c r="K86" s="197">
        <f>IFERROR(J86/H86,0)</f>
        <v>1</v>
      </c>
      <c r="L86" s="197">
        <f>IFERROR(J86/I86,0)</f>
        <v>1</v>
      </c>
      <c r="M86" s="272">
        <v>98548693</v>
      </c>
      <c r="N86" s="272">
        <v>98548693</v>
      </c>
      <c r="O86" s="272">
        <v>26386069.459999997</v>
      </c>
      <c r="P86" s="273">
        <v>26386069.459999997</v>
      </c>
      <c r="Q86" s="273">
        <v>26386069.459999997</v>
      </c>
      <c r="R86" s="277">
        <f>IFERROR(O86/M86,0)</f>
        <v>0.26774651856620763</v>
      </c>
      <c r="S86" s="277">
        <f>IFERROR(O86/N86,0)</f>
        <v>0.26774651856620763</v>
      </c>
      <c r="T86" s="277">
        <f>IFERROR(P86/M86,0)</f>
        <v>0.26774651856620763</v>
      </c>
      <c r="U86" s="277">
        <f>IFERROR(P86/N86,0)</f>
        <v>0.26774651856620763</v>
      </c>
      <c r="V86" s="84">
        <v>1</v>
      </c>
      <c r="W86" s="84">
        <f t="shared" si="115"/>
        <v>5</v>
      </c>
      <c r="X86" s="84">
        <f t="shared" si="117"/>
        <v>1</v>
      </c>
      <c r="Y86" s="84">
        <f t="shared" si="119"/>
        <v>3</v>
      </c>
      <c r="Z86" s="84">
        <f>+Z85</f>
        <v>1</v>
      </c>
      <c r="AA86" s="84">
        <v>204</v>
      </c>
      <c r="AB86" s="84" t="str">
        <f>CONCATENATE(X86,Y86,Z86,AA86)</f>
        <v>131204</v>
      </c>
    </row>
    <row r="87" spans="1:28" s="84" customFormat="1" ht="12.75">
      <c r="A87" s="156"/>
      <c r="B87" s="157"/>
      <c r="C87" s="157"/>
      <c r="D87" s="157">
        <v>5</v>
      </c>
      <c r="E87" s="157"/>
      <c r="F87" s="397" t="s">
        <v>218</v>
      </c>
      <c r="G87" s="177"/>
      <c r="H87" s="336"/>
      <c r="I87" s="337"/>
      <c r="J87" s="337"/>
      <c r="K87" s="197"/>
      <c r="L87" s="197"/>
      <c r="M87" s="274">
        <f>+M88</f>
        <v>87998251</v>
      </c>
      <c r="N87" s="274">
        <f t="shared" ref="N87:Q87" si="120">+N88</f>
        <v>87998251</v>
      </c>
      <c r="O87" s="274">
        <f t="shared" si="120"/>
        <v>16777816.09</v>
      </c>
      <c r="P87" s="274">
        <f t="shared" si="120"/>
        <v>16777816.09</v>
      </c>
      <c r="Q87" s="274">
        <f t="shared" si="120"/>
        <v>16777816.09</v>
      </c>
      <c r="R87" s="277"/>
      <c r="S87" s="277"/>
      <c r="T87" s="277"/>
      <c r="U87" s="277"/>
      <c r="V87" s="84">
        <v>1</v>
      </c>
      <c r="W87" s="84">
        <f t="shared" si="115"/>
        <v>5</v>
      </c>
      <c r="X87" s="84">
        <f t="shared" si="117"/>
        <v>1</v>
      </c>
      <c r="Y87" s="84">
        <f t="shared" si="119"/>
        <v>3</v>
      </c>
      <c r="Z87" s="84">
        <v>5</v>
      </c>
    </row>
    <row r="88" spans="1:28" s="84" customFormat="1" ht="12.75">
      <c r="A88" s="156"/>
      <c r="B88" s="157"/>
      <c r="C88" s="157"/>
      <c r="D88" s="157"/>
      <c r="E88" s="157">
        <v>208</v>
      </c>
      <c r="F88" s="397" t="s">
        <v>219</v>
      </c>
      <c r="G88" s="177" t="s">
        <v>242</v>
      </c>
      <c r="H88" s="336">
        <v>7203</v>
      </c>
      <c r="I88" s="337">
        <v>7203</v>
      </c>
      <c r="J88" s="337">
        <v>7203</v>
      </c>
      <c r="K88" s="197">
        <f>IFERROR(J88/H88,0)</f>
        <v>1</v>
      </c>
      <c r="L88" s="197">
        <f>IFERROR(J88/I88,0)</f>
        <v>1</v>
      </c>
      <c r="M88" s="272">
        <v>87998251</v>
      </c>
      <c r="N88" s="272">
        <v>87998251</v>
      </c>
      <c r="O88" s="272">
        <v>16777816.09</v>
      </c>
      <c r="P88" s="273">
        <v>16777816.09</v>
      </c>
      <c r="Q88" s="273">
        <v>16777816.09</v>
      </c>
      <c r="R88" s="277">
        <f>IFERROR(O88/M88,0)</f>
        <v>0.19066079040593659</v>
      </c>
      <c r="S88" s="277">
        <f>IFERROR(O88/N88,0)</f>
        <v>0.19066079040593659</v>
      </c>
      <c r="T88" s="277">
        <f>IFERROR(P88/M88,0)</f>
        <v>0.19066079040593659</v>
      </c>
      <c r="U88" s="277">
        <f>IFERROR(P88/N88,0)</f>
        <v>0.19066079040593659</v>
      </c>
      <c r="V88" s="84">
        <v>1</v>
      </c>
      <c r="W88" s="84">
        <f t="shared" si="115"/>
        <v>5</v>
      </c>
      <c r="X88" s="84">
        <f t="shared" si="117"/>
        <v>1</v>
      </c>
      <c r="Y88" s="84">
        <f t="shared" si="119"/>
        <v>3</v>
      </c>
      <c r="Z88" s="84">
        <f t="shared" ref="Z88:Z89" si="121">+Z87</f>
        <v>5</v>
      </c>
      <c r="AA88" s="84">
        <v>208</v>
      </c>
      <c r="AB88" s="84" t="str">
        <f>CONCATENATE(X88,Y88,Z88,AA88)</f>
        <v>135208</v>
      </c>
    </row>
    <row r="89" spans="1:28" s="84" customFormat="1" ht="12.75">
      <c r="A89" s="156"/>
      <c r="B89" s="157"/>
      <c r="C89" s="157">
        <v>8</v>
      </c>
      <c r="D89" s="157"/>
      <c r="E89" s="157"/>
      <c r="F89" s="397" t="s">
        <v>220</v>
      </c>
      <c r="G89" s="177"/>
      <c r="H89" s="336"/>
      <c r="I89" s="337"/>
      <c r="J89" s="337"/>
      <c r="K89" s="197"/>
      <c r="L89" s="197"/>
      <c r="M89" s="274">
        <f>+M90+M92</f>
        <v>226720945</v>
      </c>
      <c r="N89" s="274">
        <f t="shared" ref="N89:Q89" si="122">+N90+N92</f>
        <v>226823445</v>
      </c>
      <c r="O89" s="274">
        <f t="shared" si="122"/>
        <v>37988383.780000009</v>
      </c>
      <c r="P89" s="274">
        <f t="shared" si="122"/>
        <v>37988383.780000009</v>
      </c>
      <c r="Q89" s="274">
        <f t="shared" si="122"/>
        <v>37988383.780000009</v>
      </c>
      <c r="R89" s="277"/>
      <c r="S89" s="277"/>
      <c r="T89" s="277"/>
      <c r="U89" s="277"/>
      <c r="V89" s="84">
        <v>1</v>
      </c>
      <c r="W89" s="84">
        <f t="shared" si="115"/>
        <v>5</v>
      </c>
      <c r="X89" s="84">
        <f t="shared" si="117"/>
        <v>1</v>
      </c>
      <c r="Y89" s="84">
        <v>8</v>
      </c>
      <c r="Z89" s="84">
        <f t="shared" si="121"/>
        <v>5</v>
      </c>
    </row>
    <row r="90" spans="1:28" s="84" customFormat="1" ht="12.75">
      <c r="A90" s="156"/>
      <c r="B90" s="157"/>
      <c r="C90" s="157"/>
      <c r="D90" s="157">
        <v>2</v>
      </c>
      <c r="E90" s="157"/>
      <c r="F90" s="397" t="s">
        <v>221</v>
      </c>
      <c r="G90" s="177"/>
      <c r="H90" s="336"/>
      <c r="I90" s="337"/>
      <c r="J90" s="337"/>
      <c r="K90" s="197"/>
      <c r="L90" s="197"/>
      <c r="M90" s="274">
        <f>+M91</f>
        <v>6959529</v>
      </c>
      <c r="N90" s="274">
        <f t="shared" ref="N90:Q90" si="123">+N91</f>
        <v>7437029</v>
      </c>
      <c r="O90" s="274">
        <f t="shared" si="123"/>
        <v>456181</v>
      </c>
      <c r="P90" s="274">
        <f t="shared" si="123"/>
        <v>456181</v>
      </c>
      <c r="Q90" s="274">
        <f t="shared" si="123"/>
        <v>456181</v>
      </c>
      <c r="R90" s="277"/>
      <c r="S90" s="277"/>
      <c r="T90" s="277"/>
      <c r="U90" s="277"/>
      <c r="V90" s="84">
        <v>1</v>
      </c>
      <c r="W90" s="84">
        <f t="shared" si="115"/>
        <v>5</v>
      </c>
      <c r="X90" s="84">
        <f t="shared" si="117"/>
        <v>1</v>
      </c>
      <c r="Y90" s="84">
        <f t="shared" ref="Y90:Y95" si="124">+Y89</f>
        <v>8</v>
      </c>
      <c r="Z90" s="84">
        <v>2</v>
      </c>
    </row>
    <row r="91" spans="1:28" s="84" customFormat="1" ht="12.75">
      <c r="A91" s="156"/>
      <c r="B91" s="157"/>
      <c r="C91" s="157"/>
      <c r="D91" s="157"/>
      <c r="E91" s="157">
        <v>207</v>
      </c>
      <c r="F91" s="397" t="s">
        <v>222</v>
      </c>
      <c r="G91" s="177" t="s">
        <v>242</v>
      </c>
      <c r="H91" s="336">
        <v>1</v>
      </c>
      <c r="I91" s="337">
        <v>1</v>
      </c>
      <c r="J91" s="337">
        <v>1</v>
      </c>
      <c r="K91" s="197">
        <f>IFERROR(J91/H91,0)</f>
        <v>1</v>
      </c>
      <c r="L91" s="197">
        <f>IFERROR(J91/I91,0)</f>
        <v>1</v>
      </c>
      <c r="M91" s="272">
        <v>6959529</v>
      </c>
      <c r="N91" s="272">
        <v>7437029</v>
      </c>
      <c r="O91" s="272">
        <v>456181</v>
      </c>
      <c r="P91" s="273">
        <v>456181</v>
      </c>
      <c r="Q91" s="273">
        <v>456181</v>
      </c>
      <c r="R91" s="277">
        <f>IFERROR(O91/M91,0)</f>
        <v>6.5547682896356929E-2</v>
      </c>
      <c r="S91" s="277">
        <f>IFERROR(O91/N91,0)</f>
        <v>6.1339144973079976E-2</v>
      </c>
      <c r="T91" s="277">
        <f>IFERROR(P91/M91,0)</f>
        <v>6.5547682896356929E-2</v>
      </c>
      <c r="U91" s="277">
        <f>IFERROR(P91/N91,0)</f>
        <v>6.1339144973079976E-2</v>
      </c>
      <c r="V91" s="84">
        <v>1</v>
      </c>
      <c r="W91" s="84">
        <f t="shared" si="115"/>
        <v>5</v>
      </c>
      <c r="X91" s="84">
        <f t="shared" si="117"/>
        <v>1</v>
      </c>
      <c r="Y91" s="84">
        <f t="shared" si="124"/>
        <v>8</v>
      </c>
      <c r="Z91" s="84">
        <f>+Z90</f>
        <v>2</v>
      </c>
      <c r="AA91" s="84">
        <v>207</v>
      </c>
      <c r="AB91" s="84" t="str">
        <f>CONCATENATE(X91,Y91,Z91,AA91)</f>
        <v>182207</v>
      </c>
    </row>
    <row r="92" spans="1:28" s="84" customFormat="1" ht="12.75">
      <c r="A92" s="156"/>
      <c r="B92" s="157"/>
      <c r="C92" s="157"/>
      <c r="D92" s="157">
        <v>5</v>
      </c>
      <c r="E92" s="157"/>
      <c r="F92" s="397" t="s">
        <v>223</v>
      </c>
      <c r="G92" s="177"/>
      <c r="H92" s="336"/>
      <c r="I92" s="337"/>
      <c r="J92" s="337"/>
      <c r="K92" s="197"/>
      <c r="L92" s="197"/>
      <c r="M92" s="274">
        <f>+M93+M94</f>
        <v>219761416</v>
      </c>
      <c r="N92" s="274">
        <f t="shared" ref="N92:Q92" si="125">+N93+N94</f>
        <v>219386416</v>
      </c>
      <c r="O92" s="274">
        <f t="shared" si="125"/>
        <v>37532202.780000009</v>
      </c>
      <c r="P92" s="274">
        <f t="shared" si="125"/>
        <v>37532202.780000009</v>
      </c>
      <c r="Q92" s="274">
        <f t="shared" si="125"/>
        <v>37532202.780000009</v>
      </c>
      <c r="R92" s="277"/>
      <c r="S92" s="277"/>
      <c r="T92" s="277"/>
      <c r="U92" s="277"/>
      <c r="V92" s="84">
        <v>1</v>
      </c>
      <c r="W92" s="84">
        <f t="shared" si="115"/>
        <v>5</v>
      </c>
      <c r="X92" s="84">
        <f t="shared" si="117"/>
        <v>1</v>
      </c>
      <c r="Y92" s="84">
        <f t="shared" si="124"/>
        <v>8</v>
      </c>
      <c r="Z92" s="84">
        <v>5</v>
      </c>
    </row>
    <row r="93" spans="1:28" s="84" customFormat="1" ht="12.75">
      <c r="A93" s="156"/>
      <c r="B93" s="157"/>
      <c r="C93" s="157"/>
      <c r="D93" s="157"/>
      <c r="E93" s="157">
        <v>201</v>
      </c>
      <c r="F93" s="397" t="s">
        <v>224</v>
      </c>
      <c r="G93" s="177" t="s">
        <v>244</v>
      </c>
      <c r="H93" s="336">
        <v>1</v>
      </c>
      <c r="I93" s="337">
        <v>1</v>
      </c>
      <c r="J93" s="337">
        <v>1</v>
      </c>
      <c r="K93" s="197">
        <f t="shared" ref="K93:K94" si="126">IFERROR(J93/H93,0)</f>
        <v>1</v>
      </c>
      <c r="L93" s="197">
        <f t="shared" ref="L93:L94" si="127">IFERROR(J93/I93,0)</f>
        <v>1</v>
      </c>
      <c r="M93" s="272">
        <v>218218534</v>
      </c>
      <c r="N93" s="272">
        <v>217843534</v>
      </c>
      <c r="O93" s="272">
        <v>37174432.780000009</v>
      </c>
      <c r="P93" s="273">
        <v>37174432.780000009</v>
      </c>
      <c r="Q93" s="273">
        <v>37174432.780000009</v>
      </c>
      <c r="R93" s="277">
        <f t="shared" ref="R93:R94" si="128">IFERROR(O93/M93,0)</f>
        <v>0.17035414957008194</v>
      </c>
      <c r="S93" s="277">
        <f t="shared" ref="S93:S94" si="129">IFERROR(O93/N93,0)</f>
        <v>0.17064740044108911</v>
      </c>
      <c r="T93" s="277">
        <f t="shared" ref="T93:T94" si="130">IFERROR(P93/M93,0)</f>
        <v>0.17035414957008194</v>
      </c>
      <c r="U93" s="277">
        <f t="shared" ref="U93:U94" si="131">IFERROR(P93/N93,0)</f>
        <v>0.17064740044108911</v>
      </c>
      <c r="V93" s="84">
        <v>1</v>
      </c>
      <c r="W93" s="84">
        <f t="shared" si="115"/>
        <v>5</v>
      </c>
      <c r="X93" s="84">
        <f t="shared" si="117"/>
        <v>1</v>
      </c>
      <c r="Y93" s="84">
        <f t="shared" si="124"/>
        <v>8</v>
      </c>
      <c r="Z93" s="84">
        <f t="shared" ref="Z93:Z96" si="132">+Z92</f>
        <v>5</v>
      </c>
      <c r="AA93" s="84">
        <v>201</v>
      </c>
      <c r="AB93" s="84" t="str">
        <f t="shared" ref="AB93:AB94" si="133">CONCATENATE(X93,Y93,Z93,AA93)</f>
        <v>185201</v>
      </c>
    </row>
    <row r="94" spans="1:28" s="84" customFormat="1" ht="12.75">
      <c r="A94" s="156"/>
      <c r="B94" s="157"/>
      <c r="C94" s="157"/>
      <c r="D94" s="157"/>
      <c r="E94" s="157">
        <v>209</v>
      </c>
      <c r="F94" s="397" t="s">
        <v>225</v>
      </c>
      <c r="G94" s="177" t="s">
        <v>244</v>
      </c>
      <c r="H94" s="336">
        <v>6500</v>
      </c>
      <c r="I94" s="337">
        <v>6500</v>
      </c>
      <c r="J94" s="337">
        <v>6500</v>
      </c>
      <c r="K94" s="197">
        <f t="shared" si="126"/>
        <v>1</v>
      </c>
      <c r="L94" s="197">
        <f t="shared" si="127"/>
        <v>1</v>
      </c>
      <c r="M94" s="272">
        <v>1542882</v>
      </c>
      <c r="N94" s="272">
        <v>1542882</v>
      </c>
      <c r="O94" s="272">
        <v>357770</v>
      </c>
      <c r="P94" s="273">
        <v>357770</v>
      </c>
      <c r="Q94" s="273">
        <v>357770</v>
      </c>
      <c r="R94" s="277">
        <f t="shared" si="128"/>
        <v>0.23188422705041603</v>
      </c>
      <c r="S94" s="277">
        <f t="shared" si="129"/>
        <v>0.23188422705041603</v>
      </c>
      <c r="T94" s="277">
        <f t="shared" si="130"/>
        <v>0.23188422705041603</v>
      </c>
      <c r="U94" s="277">
        <f t="shared" si="131"/>
        <v>0.23188422705041603</v>
      </c>
      <c r="V94" s="84">
        <v>1</v>
      </c>
      <c r="W94" s="84">
        <f t="shared" si="115"/>
        <v>5</v>
      </c>
      <c r="X94" s="84">
        <f t="shared" si="117"/>
        <v>1</v>
      </c>
      <c r="Y94" s="84">
        <f t="shared" si="124"/>
        <v>8</v>
      </c>
      <c r="Z94" s="84">
        <f t="shared" si="132"/>
        <v>5</v>
      </c>
      <c r="AA94" s="84">
        <v>209</v>
      </c>
      <c r="AB94" s="84" t="str">
        <f t="shared" si="133"/>
        <v>185209</v>
      </c>
    </row>
    <row r="95" spans="1:28" s="84" customFormat="1" ht="12.75">
      <c r="A95" s="156"/>
      <c r="B95" s="157">
        <v>3</v>
      </c>
      <c r="C95" s="157"/>
      <c r="D95" s="157"/>
      <c r="E95" s="157"/>
      <c r="F95" s="397" t="s">
        <v>175</v>
      </c>
      <c r="G95" s="177"/>
      <c r="H95" s="336"/>
      <c r="I95" s="337"/>
      <c r="J95" s="337"/>
      <c r="K95" s="197"/>
      <c r="L95" s="197"/>
      <c r="M95" s="274">
        <f t="shared" ref="M95:M96" si="134">+M96</f>
        <v>1375219</v>
      </c>
      <c r="N95" s="274">
        <f t="shared" ref="N95:N97" si="135">+N96</f>
        <v>1272719</v>
      </c>
      <c r="O95" s="274">
        <f t="shared" ref="O95:O97" si="136">+O96</f>
        <v>270519</v>
      </c>
      <c r="P95" s="274">
        <f t="shared" ref="P95:P97" si="137">+P96</f>
        <v>270519</v>
      </c>
      <c r="Q95" s="274">
        <f t="shared" ref="Q95:Q97" si="138">+Q96</f>
        <v>270519</v>
      </c>
      <c r="R95" s="277"/>
      <c r="S95" s="277"/>
      <c r="T95" s="277"/>
      <c r="U95" s="277"/>
      <c r="V95" s="84">
        <v>1</v>
      </c>
      <c r="W95" s="84">
        <f t="shared" si="115"/>
        <v>5</v>
      </c>
      <c r="X95" s="84">
        <v>3</v>
      </c>
      <c r="Y95" s="84">
        <f t="shared" si="124"/>
        <v>8</v>
      </c>
      <c r="Z95" s="84">
        <f t="shared" si="132"/>
        <v>5</v>
      </c>
    </row>
    <row r="96" spans="1:28" s="84" customFormat="1" ht="24">
      <c r="A96" s="156"/>
      <c r="B96" s="157"/>
      <c r="C96" s="157">
        <v>9</v>
      </c>
      <c r="D96" s="157"/>
      <c r="E96" s="157"/>
      <c r="F96" s="397" t="s">
        <v>226</v>
      </c>
      <c r="G96" s="177"/>
      <c r="H96" s="336"/>
      <c r="I96" s="337"/>
      <c r="J96" s="337"/>
      <c r="K96" s="197"/>
      <c r="L96" s="197"/>
      <c r="M96" s="274">
        <f t="shared" si="134"/>
        <v>1375219</v>
      </c>
      <c r="N96" s="274">
        <f t="shared" si="135"/>
        <v>1272719</v>
      </c>
      <c r="O96" s="274">
        <f t="shared" si="136"/>
        <v>270519</v>
      </c>
      <c r="P96" s="274">
        <f t="shared" si="137"/>
        <v>270519</v>
      </c>
      <c r="Q96" s="274">
        <f t="shared" si="138"/>
        <v>270519</v>
      </c>
      <c r="R96" s="277"/>
      <c r="S96" s="277"/>
      <c r="T96" s="277"/>
      <c r="U96" s="277"/>
      <c r="V96" s="84">
        <v>1</v>
      </c>
      <c r="W96" s="84">
        <f t="shared" si="115"/>
        <v>5</v>
      </c>
      <c r="X96" s="84">
        <f t="shared" ref="X96:X98" si="139">+X95</f>
        <v>3</v>
      </c>
      <c r="Y96" s="84">
        <v>9</v>
      </c>
      <c r="Z96" s="84">
        <f t="shared" si="132"/>
        <v>5</v>
      </c>
    </row>
    <row r="97" spans="1:28" s="84" customFormat="1" ht="12.75">
      <c r="A97" s="156"/>
      <c r="B97" s="157"/>
      <c r="C97" s="157"/>
      <c r="D97" s="157">
        <v>3</v>
      </c>
      <c r="E97" s="157"/>
      <c r="F97" s="397" t="s">
        <v>227</v>
      </c>
      <c r="G97" s="177"/>
      <c r="H97" s="336"/>
      <c r="I97" s="337"/>
      <c r="J97" s="337"/>
      <c r="K97" s="197"/>
      <c r="L97" s="197"/>
      <c r="M97" s="274">
        <f>+M98</f>
        <v>1375219</v>
      </c>
      <c r="N97" s="274">
        <f t="shared" si="135"/>
        <v>1272719</v>
      </c>
      <c r="O97" s="274">
        <f t="shared" si="136"/>
        <v>270519</v>
      </c>
      <c r="P97" s="274">
        <f t="shared" si="137"/>
        <v>270519</v>
      </c>
      <c r="Q97" s="274">
        <f t="shared" si="138"/>
        <v>270519</v>
      </c>
      <c r="R97" s="277"/>
      <c r="S97" s="277"/>
      <c r="T97" s="277"/>
      <c r="U97" s="277"/>
      <c r="V97" s="84">
        <v>1</v>
      </c>
      <c r="W97" s="84">
        <f t="shared" si="115"/>
        <v>5</v>
      </c>
      <c r="X97" s="84">
        <f t="shared" si="139"/>
        <v>3</v>
      </c>
      <c r="Y97" s="84">
        <f t="shared" ref="Y97:Y98" si="140">+Y96</f>
        <v>9</v>
      </c>
      <c r="Z97" s="84">
        <v>3</v>
      </c>
    </row>
    <row r="98" spans="1:28" s="84" customFormat="1" ht="24">
      <c r="A98" s="156"/>
      <c r="B98" s="157"/>
      <c r="C98" s="157"/>
      <c r="D98" s="157"/>
      <c r="E98" s="157">
        <v>206</v>
      </c>
      <c r="F98" s="397" t="s">
        <v>228</v>
      </c>
      <c r="G98" s="177" t="s">
        <v>234</v>
      </c>
      <c r="H98" s="336">
        <v>29100</v>
      </c>
      <c r="I98" s="337">
        <v>29100</v>
      </c>
      <c r="J98" s="337">
        <v>29100</v>
      </c>
      <c r="K98" s="197">
        <f>IFERROR(J98/H98,0)</f>
        <v>1</v>
      </c>
      <c r="L98" s="197">
        <f>IFERROR(J98/I98,0)</f>
        <v>1</v>
      </c>
      <c r="M98" s="272">
        <v>1375219</v>
      </c>
      <c r="N98" s="272">
        <v>1272719</v>
      </c>
      <c r="O98" s="272">
        <v>270519</v>
      </c>
      <c r="P98" s="273">
        <v>270519</v>
      </c>
      <c r="Q98" s="273">
        <v>270519</v>
      </c>
      <c r="R98" s="277">
        <f>IFERROR(O98/M98,0)</f>
        <v>0.1967097604090694</v>
      </c>
      <c r="S98" s="277">
        <f>IFERROR(O98/N98,0)</f>
        <v>0.21255202444530175</v>
      </c>
      <c r="T98" s="277">
        <f>IFERROR(P98/M98,0)</f>
        <v>0.1967097604090694</v>
      </c>
      <c r="U98" s="277">
        <f>IFERROR(P98/N98,0)</f>
        <v>0.21255202444530175</v>
      </c>
      <c r="V98" s="84">
        <v>1</v>
      </c>
      <c r="W98" s="84">
        <f t="shared" si="115"/>
        <v>5</v>
      </c>
      <c r="X98" s="84">
        <f t="shared" si="139"/>
        <v>3</v>
      </c>
      <c r="Y98" s="84">
        <f t="shared" si="140"/>
        <v>9</v>
      </c>
      <c r="Z98" s="84">
        <f>+Z97</f>
        <v>3</v>
      </c>
      <c r="AA98" s="84">
        <v>206</v>
      </c>
      <c r="AB98" s="84" t="str">
        <f>CONCATENATE(X98,Y98,Z98,AA98)</f>
        <v>393206</v>
      </c>
    </row>
    <row r="99" spans="1:28" s="84" customFormat="1" ht="15" customHeight="1">
      <c r="A99" s="156"/>
      <c r="B99" s="157"/>
      <c r="C99" s="157"/>
      <c r="D99" s="157"/>
      <c r="E99" s="157"/>
      <c r="F99" s="166"/>
      <c r="G99" s="177"/>
      <c r="H99" s="336"/>
      <c r="I99" s="337"/>
      <c r="J99" s="337"/>
      <c r="K99" s="197"/>
      <c r="L99" s="197"/>
      <c r="M99" s="274"/>
      <c r="N99" s="274"/>
      <c r="O99" s="274"/>
      <c r="P99" s="274"/>
      <c r="Q99" s="274"/>
      <c r="R99" s="277"/>
      <c r="S99" s="277"/>
      <c r="T99" s="277"/>
      <c r="U99" s="277"/>
    </row>
    <row r="100" spans="1:28" s="84" customFormat="1" ht="15" customHeight="1">
      <c r="A100" s="156"/>
      <c r="B100" s="157"/>
      <c r="C100" s="157"/>
      <c r="D100" s="157"/>
      <c r="E100" s="157"/>
      <c r="F100" s="166"/>
      <c r="G100" s="177"/>
      <c r="H100" s="193"/>
      <c r="I100" s="191"/>
      <c r="J100" s="191"/>
      <c r="K100" s="191"/>
      <c r="L100" s="191"/>
      <c r="M100" s="275"/>
      <c r="N100" s="276"/>
      <c r="O100" s="276"/>
      <c r="P100" s="276"/>
      <c r="Q100" s="276"/>
      <c r="R100" s="192"/>
      <c r="S100" s="192"/>
      <c r="T100" s="193"/>
      <c r="U100" s="194"/>
    </row>
    <row r="101" spans="1:28" s="84" customFormat="1" ht="15" customHeight="1">
      <c r="A101" s="338"/>
      <c r="B101" s="339"/>
      <c r="C101" s="339"/>
      <c r="D101" s="339"/>
      <c r="E101" s="339"/>
      <c r="F101" s="340" t="s">
        <v>607</v>
      </c>
      <c r="G101" s="341"/>
      <c r="H101" s="342"/>
      <c r="I101" s="343"/>
      <c r="J101" s="343"/>
      <c r="K101" s="343"/>
      <c r="L101" s="343"/>
      <c r="M101" s="344">
        <f>+M10+M38+M46+M58+M82</f>
        <v>1771184072</v>
      </c>
      <c r="N101" s="344">
        <f>+N10+N38+N46+N58+N82</f>
        <v>1771184072</v>
      </c>
      <c r="O101" s="344">
        <f>+O10+O38+O46+O58+O82</f>
        <v>311738063.34000003</v>
      </c>
      <c r="P101" s="344">
        <f>+P10+P38+P46+P58+P82</f>
        <v>311738063.34000003</v>
      </c>
      <c r="Q101" s="344">
        <f>+Q10+Q38+Q46+Q58+Q82</f>
        <v>311738063.34000003</v>
      </c>
      <c r="R101" s="345"/>
      <c r="S101" s="345"/>
      <c r="T101" s="342"/>
      <c r="U101" s="346"/>
    </row>
    <row r="102" spans="1:28" s="84" customFormat="1" ht="15" customHeight="1">
      <c r="A102" s="206"/>
      <c r="B102" s="206"/>
      <c r="C102" s="206"/>
      <c r="D102" s="206"/>
      <c r="E102" s="206"/>
      <c r="F102" s="206"/>
      <c r="G102" s="206"/>
      <c r="H102" s="206"/>
      <c r="I102" s="207"/>
      <c r="J102" s="207"/>
      <c r="K102" s="207"/>
      <c r="L102" s="207"/>
      <c r="M102" s="207"/>
      <c r="N102" s="208"/>
      <c r="O102" s="208"/>
      <c r="P102" s="208"/>
      <c r="Q102" s="208"/>
      <c r="R102" s="208"/>
      <c r="S102" s="208"/>
      <c r="T102" s="206"/>
      <c r="U102" s="209"/>
    </row>
    <row r="103" spans="1:28">
      <c r="A103" s="33"/>
      <c r="B103" s="77"/>
      <c r="C103" s="33"/>
      <c r="D103" s="33"/>
      <c r="F103" s="33"/>
    </row>
    <row r="104" spans="1:28">
      <c r="B104" s="34"/>
      <c r="C104" s="35"/>
      <c r="D104" s="35"/>
      <c r="N104" s="36"/>
      <c r="O104" s="36"/>
    </row>
    <row r="105" spans="1:28">
      <c r="B105" s="37"/>
      <c r="C105" s="37"/>
      <c r="D105" s="37"/>
      <c r="N105" s="38"/>
      <c r="O105" s="38"/>
    </row>
  </sheetData>
  <autoFilter ref="V10:AA98"/>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55"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topLeftCell="E11" zoomScale="85" zoomScaleNormal="85" zoomScaleSheetLayoutView="70" workbookViewId="0">
      <selection activeCell="O30" sqref="O30"/>
    </sheetView>
  </sheetViews>
  <sheetFormatPr baseColWidth="10" defaultColWidth="11.42578125" defaultRowHeight="13.5"/>
  <cols>
    <col min="1" max="1" width="3.85546875" style="32" customWidth="1"/>
    <col min="2" max="4" width="3.140625" style="32" customWidth="1"/>
    <col min="5" max="5" width="4" style="32" customWidth="1"/>
    <col min="6" max="6" width="29.140625" style="32" customWidth="1"/>
    <col min="7" max="7" width="8" style="32" customWidth="1"/>
    <col min="8" max="8" width="15.7109375" style="32" customWidth="1"/>
    <col min="9" max="9" width="16.7109375" style="32" customWidth="1"/>
    <col min="10" max="10" width="15.7109375" style="32" customWidth="1"/>
    <col min="11" max="11" width="8.85546875" style="32" customWidth="1"/>
    <col min="12" max="12" width="9.28515625" style="32" customWidth="1"/>
    <col min="13" max="17" width="15.7109375" style="32" customWidth="1"/>
    <col min="18" max="19" width="7.7109375" style="32" customWidth="1"/>
    <col min="20" max="21" width="8.85546875" style="32" customWidth="1"/>
    <col min="22" max="16384" width="11.42578125" style="32"/>
  </cols>
  <sheetData>
    <row r="1" spans="1:21" ht="25.15" customHeight="1">
      <c r="A1" s="456" t="s">
        <v>60</v>
      </c>
      <c r="B1" s="457"/>
      <c r="C1" s="457"/>
      <c r="D1" s="457"/>
      <c r="E1" s="457"/>
      <c r="F1" s="457"/>
      <c r="G1" s="457"/>
      <c r="H1" s="457"/>
      <c r="I1" s="457"/>
      <c r="J1" s="457"/>
      <c r="K1" s="457"/>
      <c r="L1" s="457"/>
      <c r="M1" s="457"/>
      <c r="N1" s="457"/>
      <c r="O1" s="457"/>
      <c r="P1" s="457"/>
      <c r="Q1" s="457"/>
      <c r="R1" s="457"/>
      <c r="S1" s="457"/>
      <c r="T1" s="457"/>
      <c r="U1" s="458"/>
    </row>
    <row r="2" spans="1:21" ht="36.75" customHeight="1">
      <c r="A2" s="459" t="s">
        <v>266</v>
      </c>
      <c r="B2" s="460"/>
      <c r="C2" s="460"/>
      <c r="D2" s="460"/>
      <c r="E2" s="460"/>
      <c r="F2" s="460"/>
      <c r="G2" s="460"/>
      <c r="H2" s="460"/>
      <c r="I2" s="460"/>
      <c r="J2" s="460"/>
      <c r="K2" s="460"/>
      <c r="L2" s="460"/>
      <c r="M2" s="460"/>
      <c r="N2" s="460"/>
      <c r="O2" s="460"/>
      <c r="P2" s="460"/>
      <c r="Q2" s="460"/>
      <c r="R2" s="460"/>
      <c r="S2" s="460"/>
      <c r="T2" s="460"/>
      <c r="U2" s="461"/>
    </row>
    <row r="3" spans="1:21" ht="6" customHeight="1">
      <c r="U3" s="96"/>
    </row>
    <row r="4" spans="1:21" ht="20.100000000000001" customHeight="1">
      <c r="A4" s="439" t="s">
        <v>147</v>
      </c>
      <c r="B4" s="462"/>
      <c r="C4" s="462"/>
      <c r="D4" s="462"/>
      <c r="E4" s="462"/>
      <c r="F4" s="462"/>
      <c r="G4" s="462"/>
      <c r="H4" s="462"/>
      <c r="I4" s="462"/>
      <c r="J4" s="462"/>
      <c r="K4" s="462"/>
      <c r="L4" s="462"/>
      <c r="M4" s="462"/>
      <c r="N4" s="462"/>
      <c r="O4" s="462"/>
      <c r="P4" s="462"/>
      <c r="Q4" s="462"/>
      <c r="R4" s="462"/>
      <c r="S4" s="462"/>
      <c r="T4" s="462"/>
      <c r="U4" s="463"/>
    </row>
    <row r="5" spans="1:21" ht="20.100000000000001" customHeight="1">
      <c r="A5" s="464" t="s">
        <v>150</v>
      </c>
      <c r="B5" s="465"/>
      <c r="C5" s="465"/>
      <c r="D5" s="465"/>
      <c r="E5" s="465"/>
      <c r="F5" s="465"/>
      <c r="G5" s="465"/>
      <c r="H5" s="465"/>
      <c r="I5" s="465"/>
      <c r="J5" s="465"/>
      <c r="K5" s="465"/>
      <c r="L5" s="465"/>
      <c r="M5" s="465"/>
      <c r="N5" s="465"/>
      <c r="O5" s="465"/>
      <c r="P5" s="465"/>
      <c r="Q5" s="465"/>
      <c r="R5" s="465"/>
      <c r="S5" s="465"/>
      <c r="T5" s="465"/>
      <c r="U5" s="466"/>
    </row>
    <row r="6" spans="1:21" ht="17.45" customHeight="1">
      <c r="A6" s="467" t="s">
        <v>56</v>
      </c>
      <c r="B6" s="470" t="s">
        <v>32</v>
      </c>
      <c r="C6" s="470" t="s">
        <v>30</v>
      </c>
      <c r="D6" s="470" t="s">
        <v>31</v>
      </c>
      <c r="E6" s="470" t="s">
        <v>0</v>
      </c>
      <c r="F6" s="470" t="s">
        <v>1</v>
      </c>
      <c r="G6" s="473" t="s">
        <v>16</v>
      </c>
      <c r="H6" s="145" t="s">
        <v>3</v>
      </c>
      <c r="I6" s="145"/>
      <c r="J6" s="145"/>
      <c r="K6" s="145"/>
      <c r="L6" s="145"/>
      <c r="M6" s="145"/>
      <c r="N6" s="145"/>
      <c r="O6" s="145"/>
      <c r="P6" s="145"/>
      <c r="Q6" s="145"/>
      <c r="R6" s="145"/>
      <c r="S6" s="145"/>
      <c r="T6" s="145"/>
      <c r="U6" s="146"/>
    </row>
    <row r="7" spans="1:21" ht="15" customHeight="1">
      <c r="A7" s="468"/>
      <c r="B7" s="471"/>
      <c r="C7" s="471"/>
      <c r="D7" s="471"/>
      <c r="E7" s="471"/>
      <c r="F7" s="471"/>
      <c r="G7" s="474"/>
      <c r="H7" s="476" t="s">
        <v>2</v>
      </c>
      <c r="I7" s="477"/>
      <c r="J7" s="478"/>
      <c r="K7" s="476" t="s">
        <v>36</v>
      </c>
      <c r="L7" s="478"/>
      <c r="M7" s="476" t="s">
        <v>67</v>
      </c>
      <c r="N7" s="477"/>
      <c r="O7" s="477"/>
      <c r="P7" s="477"/>
      <c r="Q7" s="478"/>
      <c r="R7" s="479" t="s">
        <v>36</v>
      </c>
      <c r="S7" s="480"/>
      <c r="T7" s="480"/>
      <c r="U7" s="481"/>
    </row>
    <row r="8" spans="1:21" ht="33" customHeight="1">
      <c r="A8" s="469"/>
      <c r="B8" s="472"/>
      <c r="C8" s="472"/>
      <c r="D8" s="472"/>
      <c r="E8" s="472"/>
      <c r="F8" s="472"/>
      <c r="G8" s="475"/>
      <c r="H8" s="147" t="s">
        <v>93</v>
      </c>
      <c r="I8" s="147" t="s">
        <v>133</v>
      </c>
      <c r="J8" s="147" t="s">
        <v>35</v>
      </c>
      <c r="K8" s="148" t="s">
        <v>37</v>
      </c>
      <c r="L8" s="148" t="s">
        <v>38</v>
      </c>
      <c r="M8" s="147" t="s">
        <v>89</v>
      </c>
      <c r="N8" s="147" t="s">
        <v>88</v>
      </c>
      <c r="O8" s="147" t="s">
        <v>39</v>
      </c>
      <c r="P8" s="147" t="s">
        <v>40</v>
      </c>
      <c r="Q8" s="147" t="s">
        <v>80</v>
      </c>
      <c r="R8" s="148" t="s">
        <v>81</v>
      </c>
      <c r="S8" s="148" t="s">
        <v>82</v>
      </c>
      <c r="T8" s="148" t="s">
        <v>83</v>
      </c>
      <c r="U8" s="148" t="s">
        <v>84</v>
      </c>
    </row>
    <row r="9" spans="1:21" s="84" customFormat="1" ht="15" customHeight="1">
      <c r="A9" s="204"/>
      <c r="B9" s="204"/>
      <c r="C9" s="204"/>
      <c r="D9" s="204"/>
      <c r="E9" s="204"/>
      <c r="F9" s="204"/>
      <c r="G9" s="205"/>
      <c r="H9" s="205"/>
      <c r="I9" s="205"/>
      <c r="J9" s="205"/>
      <c r="K9" s="205"/>
      <c r="L9" s="205"/>
      <c r="M9" s="205"/>
      <c r="N9" s="205"/>
      <c r="O9" s="205"/>
      <c r="P9" s="205"/>
      <c r="Q9" s="205"/>
      <c r="R9" s="205"/>
      <c r="S9" s="205"/>
      <c r="T9" s="205"/>
      <c r="U9" s="205"/>
    </row>
    <row r="10" spans="1:21" s="84" customFormat="1" ht="15" customHeight="1">
      <c r="A10" s="156">
        <v>2</v>
      </c>
      <c r="B10" s="157"/>
      <c r="C10" s="157"/>
      <c r="D10" s="157"/>
      <c r="E10" s="157"/>
      <c r="F10" s="154" t="s">
        <v>179</v>
      </c>
      <c r="G10" s="177"/>
      <c r="H10" s="187"/>
      <c r="I10" s="188"/>
      <c r="J10" s="188"/>
      <c r="K10" s="188"/>
      <c r="L10" s="188"/>
      <c r="M10" s="272">
        <f t="shared" ref="M10:M12" si="0">+M11</f>
        <v>101110303</v>
      </c>
      <c r="N10" s="272">
        <f t="shared" ref="N10:N13" si="1">+N11</f>
        <v>101110303</v>
      </c>
      <c r="O10" s="272">
        <f t="shared" ref="O10:O13" si="2">+O11</f>
        <v>11348190</v>
      </c>
      <c r="P10" s="272">
        <f t="shared" ref="P10:P13" si="3">+P11</f>
        <v>11348190</v>
      </c>
      <c r="Q10" s="272">
        <f t="shared" ref="Q10:Q13" si="4">+Q11</f>
        <v>11348190</v>
      </c>
      <c r="R10" s="188"/>
      <c r="S10" s="188"/>
      <c r="T10" s="188"/>
      <c r="U10" s="188"/>
    </row>
    <row r="11" spans="1:21" s="84" customFormat="1" ht="15" customHeight="1">
      <c r="A11" s="156"/>
      <c r="B11" s="157">
        <v>1</v>
      </c>
      <c r="C11" s="157"/>
      <c r="D11" s="157"/>
      <c r="E11" s="157"/>
      <c r="F11" s="159" t="s">
        <v>180</v>
      </c>
      <c r="G11" s="177"/>
      <c r="H11" s="187"/>
      <c r="I11" s="190"/>
      <c r="J11" s="190"/>
      <c r="K11" s="190"/>
      <c r="L11" s="191"/>
      <c r="M11" s="272">
        <f t="shared" si="0"/>
        <v>101110303</v>
      </c>
      <c r="N11" s="272">
        <f t="shared" si="1"/>
        <v>101110303</v>
      </c>
      <c r="O11" s="272">
        <f t="shared" si="2"/>
        <v>11348190</v>
      </c>
      <c r="P11" s="272">
        <f t="shared" si="3"/>
        <v>11348190</v>
      </c>
      <c r="Q11" s="272">
        <f t="shared" si="4"/>
        <v>11348190</v>
      </c>
      <c r="R11" s="192"/>
      <c r="S11" s="192"/>
      <c r="T11" s="193"/>
      <c r="U11" s="194"/>
    </row>
    <row r="12" spans="1:21" s="84" customFormat="1" ht="30" customHeight="1">
      <c r="A12" s="156"/>
      <c r="B12" s="157"/>
      <c r="C12" s="157">
        <v>7</v>
      </c>
      <c r="D12" s="157"/>
      <c r="E12" s="157"/>
      <c r="F12" s="159" t="s">
        <v>181</v>
      </c>
      <c r="G12" s="177"/>
      <c r="H12" s="187"/>
      <c r="I12" s="191"/>
      <c r="J12" s="191"/>
      <c r="K12" s="191"/>
      <c r="L12" s="194"/>
      <c r="M12" s="272">
        <f t="shared" si="0"/>
        <v>101110303</v>
      </c>
      <c r="N12" s="272">
        <f t="shared" si="1"/>
        <v>101110303</v>
      </c>
      <c r="O12" s="272">
        <f t="shared" si="2"/>
        <v>11348190</v>
      </c>
      <c r="P12" s="272">
        <f t="shared" si="3"/>
        <v>11348190</v>
      </c>
      <c r="Q12" s="272">
        <f t="shared" si="4"/>
        <v>11348190</v>
      </c>
      <c r="R12" s="192"/>
      <c r="S12" s="192"/>
      <c r="T12" s="194"/>
      <c r="U12" s="194"/>
    </row>
    <row r="13" spans="1:21" s="84" customFormat="1" ht="15" customHeight="1">
      <c r="A13" s="156"/>
      <c r="B13" s="157"/>
      <c r="C13" s="157"/>
      <c r="D13" s="157">
        <v>1</v>
      </c>
      <c r="E13" s="157"/>
      <c r="F13" s="159" t="s">
        <v>182</v>
      </c>
      <c r="G13" s="177"/>
      <c r="H13" s="187"/>
      <c r="I13" s="188"/>
      <c r="J13" s="188"/>
      <c r="K13" s="189"/>
      <c r="L13" s="189"/>
      <c r="M13" s="272">
        <f>+M14</f>
        <v>101110303</v>
      </c>
      <c r="N13" s="272">
        <f t="shared" si="1"/>
        <v>101110303</v>
      </c>
      <c r="O13" s="272">
        <f t="shared" si="2"/>
        <v>11348190</v>
      </c>
      <c r="P13" s="272">
        <f t="shared" si="3"/>
        <v>11348190</v>
      </c>
      <c r="Q13" s="272">
        <f t="shared" si="4"/>
        <v>11348190</v>
      </c>
      <c r="R13" s="188"/>
      <c r="S13" s="188"/>
      <c r="T13" s="188"/>
      <c r="U13" s="188"/>
    </row>
    <row r="14" spans="1:21" s="84" customFormat="1" ht="30" customHeight="1">
      <c r="A14" s="156"/>
      <c r="B14" s="157"/>
      <c r="C14" s="157"/>
      <c r="D14" s="157"/>
      <c r="E14" s="157">
        <v>201</v>
      </c>
      <c r="F14" s="159" t="s">
        <v>183</v>
      </c>
      <c r="G14" s="177" t="s">
        <v>230</v>
      </c>
      <c r="H14" s="331">
        <v>9949</v>
      </c>
      <c r="I14" s="332">
        <v>9949</v>
      </c>
      <c r="J14" s="332">
        <v>9949</v>
      </c>
      <c r="K14" s="197">
        <f>+J14/H14</f>
        <v>1</v>
      </c>
      <c r="L14" s="197">
        <f>+J14/I14</f>
        <v>1</v>
      </c>
      <c r="M14" s="272">
        <v>101110303</v>
      </c>
      <c r="N14" s="273">
        <v>101110303</v>
      </c>
      <c r="O14" s="273">
        <f>+P14</f>
        <v>11348190</v>
      </c>
      <c r="P14" s="273">
        <v>11348190</v>
      </c>
      <c r="Q14" s="273">
        <f>+P14</f>
        <v>11348190</v>
      </c>
      <c r="R14" s="277">
        <f>IFERROR(O14/M14,0)</f>
        <v>0.1122357431764397</v>
      </c>
      <c r="S14" s="277">
        <f>IFERROR(O14/N14,0)</f>
        <v>0.1122357431764397</v>
      </c>
      <c r="T14" s="277">
        <f>IFERROR(P14/M14,0)</f>
        <v>0.1122357431764397</v>
      </c>
      <c r="U14" s="277">
        <f>IFERROR(P14/N14,0)</f>
        <v>0.1122357431764397</v>
      </c>
    </row>
    <row r="15" spans="1:21" s="84" customFormat="1" ht="15" customHeight="1">
      <c r="A15" s="156">
        <v>4</v>
      </c>
      <c r="B15" s="157"/>
      <c r="C15" s="157"/>
      <c r="D15" s="157"/>
      <c r="E15" s="157"/>
      <c r="F15" s="154" t="s">
        <v>194</v>
      </c>
      <c r="G15" s="177"/>
      <c r="H15" s="336"/>
      <c r="I15" s="337"/>
      <c r="J15" s="337"/>
      <c r="K15" s="191"/>
      <c r="L15" s="191"/>
      <c r="M15" s="274">
        <f>+M16</f>
        <v>153673569</v>
      </c>
      <c r="N15" s="274">
        <f t="shared" ref="N15:Q15" si="5">+N16</f>
        <v>153673569</v>
      </c>
      <c r="O15" s="274">
        <f t="shared" si="5"/>
        <v>39214171.770000003</v>
      </c>
      <c r="P15" s="274">
        <f t="shared" si="5"/>
        <v>39214171.770000003</v>
      </c>
      <c r="Q15" s="274">
        <f t="shared" si="5"/>
        <v>39214171.770000003</v>
      </c>
      <c r="R15" s="192"/>
      <c r="S15" s="192"/>
      <c r="T15" s="193"/>
      <c r="U15" s="194"/>
    </row>
    <row r="16" spans="1:21" s="84" customFormat="1" ht="15" customHeight="1">
      <c r="A16" s="156"/>
      <c r="B16" s="157">
        <v>2</v>
      </c>
      <c r="C16" s="157"/>
      <c r="D16" s="157"/>
      <c r="E16" s="157"/>
      <c r="F16" s="159" t="s">
        <v>153</v>
      </c>
      <c r="G16" s="177"/>
      <c r="H16" s="336"/>
      <c r="I16" s="337"/>
      <c r="J16" s="337"/>
      <c r="K16" s="191"/>
      <c r="L16" s="191"/>
      <c r="M16" s="274">
        <f>+M17+M20</f>
        <v>153673569</v>
      </c>
      <c r="N16" s="274">
        <f t="shared" ref="N16:Q16" si="6">+N17+N20</f>
        <v>153673569</v>
      </c>
      <c r="O16" s="274">
        <f t="shared" si="6"/>
        <v>39214171.770000003</v>
      </c>
      <c r="P16" s="274">
        <f t="shared" si="6"/>
        <v>39214171.770000003</v>
      </c>
      <c r="Q16" s="274">
        <f t="shared" si="6"/>
        <v>39214171.770000003</v>
      </c>
      <c r="R16" s="192"/>
      <c r="S16" s="192"/>
      <c r="T16" s="193"/>
      <c r="U16" s="194"/>
    </row>
    <row r="17" spans="1:21" s="84" customFormat="1" ht="15" customHeight="1">
      <c r="A17" s="156"/>
      <c r="B17" s="157"/>
      <c r="C17" s="157">
        <v>1</v>
      </c>
      <c r="D17" s="157"/>
      <c r="E17" s="157"/>
      <c r="F17" s="159" t="s">
        <v>195</v>
      </c>
      <c r="G17" s="177"/>
      <c r="H17" s="336"/>
      <c r="I17" s="337"/>
      <c r="J17" s="337"/>
      <c r="K17" s="191"/>
      <c r="L17" s="191"/>
      <c r="M17" s="274">
        <f t="shared" ref="M17" si="7">+M18</f>
        <v>18614335</v>
      </c>
      <c r="N17" s="274">
        <f t="shared" ref="N17:N18" si="8">+N18</f>
        <v>18614335</v>
      </c>
      <c r="O17" s="274">
        <f t="shared" ref="O17:O18" si="9">+O18</f>
        <v>2447228.17</v>
      </c>
      <c r="P17" s="274">
        <f t="shared" ref="P17:P18" si="10">+P18</f>
        <v>2447228.17</v>
      </c>
      <c r="Q17" s="274">
        <f t="shared" ref="Q17:Q18" si="11">+Q18</f>
        <v>2447228.17</v>
      </c>
      <c r="R17" s="192"/>
      <c r="S17" s="192"/>
      <c r="T17" s="193"/>
      <c r="U17" s="194"/>
    </row>
    <row r="18" spans="1:21" s="84" customFormat="1" ht="15" customHeight="1">
      <c r="A18" s="156"/>
      <c r="B18" s="157"/>
      <c r="C18" s="157"/>
      <c r="D18" s="157">
        <v>1</v>
      </c>
      <c r="E18" s="157"/>
      <c r="F18" s="159" t="s">
        <v>196</v>
      </c>
      <c r="G18" s="177"/>
      <c r="H18" s="336"/>
      <c r="I18" s="337"/>
      <c r="J18" s="337"/>
      <c r="K18" s="191"/>
      <c r="L18" s="191"/>
      <c r="M18" s="274">
        <f>+M19</f>
        <v>18614335</v>
      </c>
      <c r="N18" s="274">
        <f t="shared" si="8"/>
        <v>18614335</v>
      </c>
      <c r="O18" s="274">
        <f t="shared" si="9"/>
        <v>2447228.17</v>
      </c>
      <c r="P18" s="274">
        <f t="shared" si="10"/>
        <v>2447228.17</v>
      </c>
      <c r="Q18" s="274">
        <f t="shared" si="11"/>
        <v>2447228.17</v>
      </c>
      <c r="R18" s="192"/>
      <c r="S18" s="192"/>
      <c r="T18" s="193"/>
      <c r="U18" s="194"/>
    </row>
    <row r="19" spans="1:21" s="84" customFormat="1" ht="15" customHeight="1">
      <c r="A19" s="156"/>
      <c r="B19" s="157"/>
      <c r="C19" s="157"/>
      <c r="D19" s="157"/>
      <c r="E19" s="157">
        <v>203</v>
      </c>
      <c r="F19" s="159" t="s">
        <v>197</v>
      </c>
      <c r="G19" s="177" t="s">
        <v>243</v>
      </c>
      <c r="H19" s="336">
        <v>126050</v>
      </c>
      <c r="I19" s="337">
        <v>126050</v>
      </c>
      <c r="J19" s="337">
        <v>126050</v>
      </c>
      <c r="K19" s="197">
        <f>+J19/H19</f>
        <v>1</v>
      </c>
      <c r="L19" s="197">
        <f>+J19/I19</f>
        <v>1</v>
      </c>
      <c r="M19" s="274">
        <v>18614335</v>
      </c>
      <c r="N19" s="274">
        <v>18614335</v>
      </c>
      <c r="O19" s="274">
        <v>2447228.17</v>
      </c>
      <c r="P19" s="274">
        <f>+O19</f>
        <v>2447228.17</v>
      </c>
      <c r="Q19" s="274">
        <f>+P19</f>
        <v>2447228.17</v>
      </c>
      <c r="R19" s="277">
        <f>IFERROR(O19/M19,0)</f>
        <v>0.13147008313753888</v>
      </c>
      <c r="S19" s="277">
        <f>IFERROR(O19/N19,0)</f>
        <v>0.13147008313753888</v>
      </c>
      <c r="T19" s="277">
        <f>IFERROR(P19/M19,0)</f>
        <v>0.13147008313753888</v>
      </c>
      <c r="U19" s="277">
        <f>IFERROR(P19/N19,0)</f>
        <v>0.13147008313753888</v>
      </c>
    </row>
    <row r="20" spans="1:21" s="84" customFormat="1" ht="15" customHeight="1">
      <c r="A20" s="156"/>
      <c r="B20" s="157"/>
      <c r="C20" s="157">
        <v>2</v>
      </c>
      <c r="D20" s="157"/>
      <c r="E20" s="157"/>
      <c r="F20" s="159" t="s">
        <v>187</v>
      </c>
      <c r="G20" s="177"/>
      <c r="H20" s="336"/>
      <c r="I20" s="337"/>
      <c r="J20" s="337"/>
      <c r="K20" s="191"/>
      <c r="L20" s="191"/>
      <c r="M20" s="274">
        <f t="shared" ref="M20" si="12">+M21</f>
        <v>135059234</v>
      </c>
      <c r="N20" s="274">
        <f t="shared" ref="N20:N21" si="13">+N21</f>
        <v>135059234</v>
      </c>
      <c r="O20" s="274">
        <f t="shared" ref="O20:O21" si="14">+O21</f>
        <v>36766943.600000001</v>
      </c>
      <c r="P20" s="274">
        <f t="shared" ref="P20:P21" si="15">+P21</f>
        <v>36766943.600000001</v>
      </c>
      <c r="Q20" s="274">
        <f t="shared" ref="Q20:Q21" si="16">+Q21</f>
        <v>36766943.600000001</v>
      </c>
      <c r="R20" s="192"/>
      <c r="S20" s="192"/>
      <c r="T20" s="193"/>
      <c r="U20" s="194"/>
    </row>
    <row r="21" spans="1:21" s="84" customFormat="1" ht="15" customHeight="1">
      <c r="A21" s="156"/>
      <c r="B21" s="157"/>
      <c r="C21" s="157"/>
      <c r="D21" s="157">
        <v>4</v>
      </c>
      <c r="E21" s="157"/>
      <c r="F21" s="159" t="s">
        <v>210</v>
      </c>
      <c r="G21" s="177"/>
      <c r="H21" s="336"/>
      <c r="I21" s="337"/>
      <c r="J21" s="337"/>
      <c r="K21" s="191"/>
      <c r="L21" s="191"/>
      <c r="M21" s="274">
        <f>+M22</f>
        <v>135059234</v>
      </c>
      <c r="N21" s="274">
        <f t="shared" si="13"/>
        <v>135059234</v>
      </c>
      <c r="O21" s="274">
        <f t="shared" si="14"/>
        <v>36766943.600000001</v>
      </c>
      <c r="P21" s="274">
        <f t="shared" si="15"/>
        <v>36766943.600000001</v>
      </c>
      <c r="Q21" s="274">
        <f t="shared" si="16"/>
        <v>36766943.600000001</v>
      </c>
      <c r="R21" s="192"/>
      <c r="S21" s="192"/>
      <c r="T21" s="193"/>
      <c r="U21" s="194"/>
    </row>
    <row r="22" spans="1:21" s="84" customFormat="1" ht="14.25" customHeight="1">
      <c r="A22" s="156"/>
      <c r="B22" s="157"/>
      <c r="C22" s="157"/>
      <c r="D22" s="157"/>
      <c r="E22" s="157">
        <v>223</v>
      </c>
      <c r="F22" s="159" t="s">
        <v>211</v>
      </c>
      <c r="G22" s="177" t="s">
        <v>238</v>
      </c>
      <c r="H22" s="336">
        <v>2000</v>
      </c>
      <c r="I22" s="337">
        <v>2000</v>
      </c>
      <c r="J22" s="337">
        <v>2000</v>
      </c>
      <c r="K22" s="197">
        <f>+J22/H22</f>
        <v>1</v>
      </c>
      <c r="L22" s="197">
        <f>+J22/I22</f>
        <v>1</v>
      </c>
      <c r="M22" s="274">
        <v>135059234</v>
      </c>
      <c r="N22" s="274">
        <v>135059234</v>
      </c>
      <c r="O22" s="274">
        <v>36766943.600000001</v>
      </c>
      <c r="P22" s="274">
        <f>+O22</f>
        <v>36766943.600000001</v>
      </c>
      <c r="Q22" s="274">
        <f>+P22</f>
        <v>36766943.600000001</v>
      </c>
      <c r="R22" s="277">
        <f>IFERROR(O22/M22,0)</f>
        <v>0.27222828466508259</v>
      </c>
      <c r="S22" s="277">
        <f>IFERROR(O22/N22,0)</f>
        <v>0.27222828466508259</v>
      </c>
      <c r="T22" s="277">
        <f>IFERROR(P22/M22,0)</f>
        <v>0.27222828466508259</v>
      </c>
      <c r="U22" s="277">
        <f>IFERROR(P22/N22,0)</f>
        <v>0.27222828466508259</v>
      </c>
    </row>
    <row r="23" spans="1:21" s="84" customFormat="1" ht="46.5" customHeight="1">
      <c r="A23" s="156">
        <v>5</v>
      </c>
      <c r="B23" s="157"/>
      <c r="C23" s="157"/>
      <c r="D23" s="157"/>
      <c r="E23" s="157"/>
      <c r="F23" s="165" t="s">
        <v>214</v>
      </c>
      <c r="G23" s="177"/>
      <c r="H23" s="336"/>
      <c r="I23" s="337"/>
      <c r="J23" s="337"/>
      <c r="K23" s="191"/>
      <c r="L23" s="191"/>
      <c r="M23" s="274">
        <f t="shared" ref="M23:M25" si="17">+M24</f>
        <v>18928886</v>
      </c>
      <c r="N23" s="274">
        <f t="shared" ref="N23:N26" si="18">+N24</f>
        <v>18928886</v>
      </c>
      <c r="O23" s="274">
        <f t="shared" ref="O23:O26" si="19">+O24</f>
        <v>5865961</v>
      </c>
      <c r="P23" s="274">
        <f t="shared" ref="P23:Q26" si="20">+P24</f>
        <v>5865961</v>
      </c>
      <c r="Q23" s="274">
        <f t="shared" si="20"/>
        <v>5865961</v>
      </c>
      <c r="R23" s="192"/>
      <c r="S23" s="192"/>
      <c r="T23" s="193"/>
      <c r="U23" s="194"/>
    </row>
    <row r="24" spans="1:21" s="84" customFormat="1" ht="15" customHeight="1">
      <c r="A24" s="156"/>
      <c r="B24" s="157">
        <v>1</v>
      </c>
      <c r="C24" s="157"/>
      <c r="D24" s="157"/>
      <c r="E24" s="157"/>
      <c r="F24" s="159" t="s">
        <v>180</v>
      </c>
      <c r="G24" s="177"/>
      <c r="H24" s="336"/>
      <c r="I24" s="337"/>
      <c r="J24" s="337"/>
      <c r="K24" s="191"/>
      <c r="L24" s="191"/>
      <c r="M24" s="274">
        <f t="shared" si="17"/>
        <v>18928886</v>
      </c>
      <c r="N24" s="274">
        <f t="shared" si="18"/>
        <v>18928886</v>
      </c>
      <c r="O24" s="274">
        <f t="shared" si="19"/>
        <v>5865961</v>
      </c>
      <c r="P24" s="274">
        <f t="shared" si="20"/>
        <v>5865961</v>
      </c>
      <c r="Q24" s="274">
        <f t="shared" si="20"/>
        <v>5865961</v>
      </c>
      <c r="R24" s="192"/>
      <c r="S24" s="192"/>
      <c r="T24" s="193"/>
      <c r="U24" s="194"/>
    </row>
    <row r="25" spans="1:21" s="84" customFormat="1" ht="15" customHeight="1">
      <c r="A25" s="156"/>
      <c r="B25" s="157"/>
      <c r="C25" s="157">
        <v>8</v>
      </c>
      <c r="D25" s="157"/>
      <c r="E25" s="157"/>
      <c r="F25" s="159" t="s">
        <v>220</v>
      </c>
      <c r="G25" s="177"/>
      <c r="H25" s="336"/>
      <c r="I25" s="337"/>
      <c r="J25" s="337"/>
      <c r="K25" s="191"/>
      <c r="L25" s="191"/>
      <c r="M25" s="274">
        <f t="shared" si="17"/>
        <v>18928886</v>
      </c>
      <c r="N25" s="274">
        <f t="shared" si="18"/>
        <v>18928886</v>
      </c>
      <c r="O25" s="274">
        <f t="shared" si="19"/>
        <v>5865961</v>
      </c>
      <c r="P25" s="274">
        <f t="shared" si="20"/>
        <v>5865961</v>
      </c>
      <c r="Q25" s="274">
        <f t="shared" si="20"/>
        <v>5865961</v>
      </c>
      <c r="R25" s="192"/>
      <c r="S25" s="192"/>
      <c r="T25" s="193"/>
      <c r="U25" s="194"/>
    </row>
    <row r="26" spans="1:21" s="84" customFormat="1" ht="15" customHeight="1">
      <c r="A26" s="156"/>
      <c r="B26" s="157"/>
      <c r="C26" s="157"/>
      <c r="D26" s="157">
        <v>5</v>
      </c>
      <c r="E26" s="157"/>
      <c r="F26" s="159" t="s">
        <v>223</v>
      </c>
      <c r="G26" s="177"/>
      <c r="H26" s="336"/>
      <c r="I26" s="337"/>
      <c r="J26" s="337"/>
      <c r="K26" s="191"/>
      <c r="L26" s="191"/>
      <c r="M26" s="274">
        <f>+M27</f>
        <v>18928886</v>
      </c>
      <c r="N26" s="274">
        <f t="shared" si="18"/>
        <v>18928886</v>
      </c>
      <c r="O26" s="274">
        <f t="shared" si="19"/>
        <v>5865961</v>
      </c>
      <c r="P26" s="274">
        <f t="shared" si="20"/>
        <v>5865961</v>
      </c>
      <c r="Q26" s="274">
        <f t="shared" si="20"/>
        <v>5865961</v>
      </c>
      <c r="R26" s="192"/>
      <c r="S26" s="192"/>
      <c r="T26" s="193"/>
      <c r="U26" s="194"/>
    </row>
    <row r="27" spans="1:21" s="84" customFormat="1" ht="15" customHeight="1">
      <c r="A27" s="156"/>
      <c r="B27" s="157"/>
      <c r="C27" s="157"/>
      <c r="D27" s="157"/>
      <c r="E27" s="157">
        <v>201</v>
      </c>
      <c r="F27" s="166" t="s">
        <v>224</v>
      </c>
      <c r="G27" s="177" t="s">
        <v>244</v>
      </c>
      <c r="H27" s="336">
        <v>1</v>
      </c>
      <c r="I27" s="337">
        <v>1</v>
      </c>
      <c r="J27" s="337">
        <v>1</v>
      </c>
      <c r="K27" s="197">
        <f>+J27/H27</f>
        <v>1</v>
      </c>
      <c r="L27" s="197">
        <f>+J27/I27</f>
        <v>1</v>
      </c>
      <c r="M27" s="274">
        <v>18928886</v>
      </c>
      <c r="N27" s="274">
        <v>18928886</v>
      </c>
      <c r="O27" s="274">
        <v>5865961</v>
      </c>
      <c r="P27" s="274">
        <f>+O27</f>
        <v>5865961</v>
      </c>
      <c r="Q27" s="274">
        <f>+P27</f>
        <v>5865961</v>
      </c>
      <c r="R27" s="277">
        <f>IFERROR(O27/M27,0)</f>
        <v>0.30989467631639811</v>
      </c>
      <c r="S27" s="277">
        <f>IFERROR(O27/N27,0)</f>
        <v>0.30989467631639811</v>
      </c>
      <c r="T27" s="277">
        <f>IFERROR(P27/M27,0)</f>
        <v>0.30989467631639811</v>
      </c>
      <c r="U27" s="277">
        <f>IFERROR(P27/N27,0)</f>
        <v>0.30989467631639811</v>
      </c>
    </row>
    <row r="28" spans="1:21" s="84" customFormat="1" ht="15" customHeight="1">
      <c r="A28" s="156"/>
      <c r="B28" s="157"/>
      <c r="C28" s="157"/>
      <c r="D28" s="157"/>
      <c r="E28" s="157"/>
      <c r="F28" s="166"/>
      <c r="G28" s="177"/>
      <c r="H28" s="193"/>
      <c r="I28" s="191"/>
      <c r="J28" s="191"/>
      <c r="K28" s="191"/>
      <c r="L28" s="191"/>
      <c r="M28" s="275"/>
      <c r="N28" s="276"/>
      <c r="O28" s="276"/>
      <c r="P28" s="276"/>
      <c r="Q28" s="276"/>
      <c r="R28" s="192"/>
      <c r="S28" s="192"/>
      <c r="T28" s="193"/>
      <c r="U28" s="194"/>
    </row>
    <row r="29" spans="1:21" s="84" customFormat="1" ht="15" customHeight="1">
      <c r="A29" s="156"/>
      <c r="B29" s="157"/>
      <c r="C29" s="157"/>
      <c r="D29" s="157"/>
      <c r="E29" s="157"/>
      <c r="F29" s="166"/>
      <c r="G29" s="177"/>
      <c r="H29" s="193"/>
      <c r="I29" s="191"/>
      <c r="J29" s="191"/>
      <c r="K29" s="191"/>
      <c r="L29" s="191"/>
      <c r="M29" s="275"/>
      <c r="N29" s="276"/>
      <c r="O29" s="276"/>
      <c r="P29" s="276"/>
      <c r="Q29" s="276"/>
      <c r="R29" s="192"/>
      <c r="S29" s="192"/>
      <c r="T29" s="193"/>
      <c r="U29" s="194"/>
    </row>
    <row r="30" spans="1:21" s="84" customFormat="1" ht="15" customHeight="1">
      <c r="A30" s="338"/>
      <c r="B30" s="339"/>
      <c r="C30" s="339"/>
      <c r="D30" s="339"/>
      <c r="E30" s="339"/>
      <c r="F30" s="340" t="s">
        <v>607</v>
      </c>
      <c r="G30" s="341"/>
      <c r="H30" s="342"/>
      <c r="I30" s="343"/>
      <c r="J30" s="343"/>
      <c r="K30" s="343"/>
      <c r="L30" s="343"/>
      <c r="M30" s="344">
        <f>+M10+M15+M23</f>
        <v>273712758</v>
      </c>
      <c r="N30" s="344">
        <f t="shared" ref="N30:Q30" si="21">+N10+N15+N23</f>
        <v>273712758</v>
      </c>
      <c r="O30" s="344">
        <f t="shared" si="21"/>
        <v>56428322.770000003</v>
      </c>
      <c r="P30" s="344">
        <f t="shared" si="21"/>
        <v>56428322.770000003</v>
      </c>
      <c r="Q30" s="344">
        <f t="shared" si="21"/>
        <v>56428322.770000003</v>
      </c>
      <c r="R30" s="345"/>
      <c r="S30" s="345"/>
      <c r="T30" s="342"/>
      <c r="U30" s="346"/>
    </row>
    <row r="31" spans="1:21" s="84" customFormat="1" ht="15" customHeight="1">
      <c r="A31" s="206"/>
      <c r="B31" s="206"/>
      <c r="C31" s="206"/>
      <c r="D31" s="206"/>
      <c r="E31" s="206"/>
      <c r="F31" s="206"/>
      <c r="G31" s="206"/>
      <c r="H31" s="206"/>
      <c r="I31" s="207"/>
      <c r="J31" s="207"/>
      <c r="K31" s="207"/>
      <c r="L31" s="207"/>
      <c r="M31" s="207"/>
      <c r="N31" s="208"/>
      <c r="O31" s="208"/>
      <c r="P31" s="208"/>
      <c r="Q31" s="208"/>
      <c r="R31" s="208"/>
      <c r="S31" s="208"/>
      <c r="T31" s="206"/>
      <c r="U31" s="209"/>
    </row>
    <row r="32" spans="1:21">
      <c r="A32" s="33"/>
      <c r="B32" s="77"/>
      <c r="C32" s="33"/>
      <c r="D32" s="33"/>
      <c r="F32" s="33"/>
    </row>
    <row r="33" spans="2:15">
      <c r="B33" s="34"/>
      <c r="C33" s="35"/>
      <c r="D33" s="35"/>
      <c r="N33" s="36"/>
      <c r="O33" s="36"/>
    </row>
    <row r="34" spans="2:15">
      <c r="B34" s="37"/>
      <c r="C34" s="37"/>
      <c r="D34" s="37"/>
      <c r="N34" s="38"/>
      <c r="O34" s="38"/>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59" orientation="landscape" r:id="rId1"/>
  <headerFooter scaleWithDoc="0">
    <oddHeader>&amp;C&amp;G</oddHeader>
    <oddFooter>&amp;C&amp;G</oddFooter>
  </headerFooter>
  <ignoredErrors>
    <ignoredError sqref="O14:Q22 M16:N16" formula="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topLeftCell="G7" zoomScale="85" zoomScaleNormal="85" zoomScaleSheetLayoutView="100" workbookViewId="0">
      <selection activeCell="W20" sqref="W20"/>
    </sheetView>
  </sheetViews>
  <sheetFormatPr baseColWidth="10" defaultColWidth="11.42578125" defaultRowHeight="13.5"/>
  <cols>
    <col min="1" max="1" width="3.85546875" style="32" customWidth="1"/>
    <col min="2" max="4" width="3.140625" style="32" customWidth="1"/>
    <col min="5" max="5" width="4" style="32" customWidth="1"/>
    <col min="6" max="6" width="29.140625" style="32" customWidth="1"/>
    <col min="7" max="7" width="8" style="32" customWidth="1"/>
    <col min="8" max="10" width="15.7109375" style="32" customWidth="1"/>
    <col min="11" max="11" width="6.7109375" style="32" customWidth="1"/>
    <col min="12" max="12" width="8" style="32" customWidth="1"/>
    <col min="13" max="17" width="15.7109375" style="32" customWidth="1"/>
    <col min="18" max="19" width="7.7109375" style="32" customWidth="1"/>
    <col min="20" max="21" width="8.85546875" style="32" customWidth="1"/>
    <col min="22" max="16384" width="11.42578125" style="32"/>
  </cols>
  <sheetData>
    <row r="1" spans="1:21" ht="25.15" customHeight="1">
      <c r="A1" s="456" t="s">
        <v>60</v>
      </c>
      <c r="B1" s="457"/>
      <c r="C1" s="457"/>
      <c r="D1" s="457"/>
      <c r="E1" s="457"/>
      <c r="F1" s="457"/>
      <c r="G1" s="457"/>
      <c r="H1" s="457"/>
      <c r="I1" s="457"/>
      <c r="J1" s="457"/>
      <c r="K1" s="457"/>
      <c r="L1" s="457"/>
      <c r="M1" s="457"/>
      <c r="N1" s="457"/>
      <c r="O1" s="457"/>
      <c r="P1" s="457"/>
      <c r="Q1" s="457"/>
      <c r="R1" s="457"/>
      <c r="S1" s="457"/>
      <c r="T1" s="457"/>
      <c r="U1" s="458"/>
    </row>
    <row r="2" spans="1:21" ht="36.75" customHeight="1">
      <c r="A2" s="459" t="s">
        <v>306</v>
      </c>
      <c r="B2" s="460"/>
      <c r="C2" s="460"/>
      <c r="D2" s="460"/>
      <c r="E2" s="460"/>
      <c r="F2" s="460"/>
      <c r="G2" s="460"/>
      <c r="H2" s="460"/>
      <c r="I2" s="460"/>
      <c r="J2" s="460"/>
      <c r="K2" s="460"/>
      <c r="L2" s="460"/>
      <c r="M2" s="460"/>
      <c r="N2" s="460"/>
      <c r="O2" s="460"/>
      <c r="P2" s="460"/>
      <c r="Q2" s="460"/>
      <c r="R2" s="460"/>
      <c r="S2" s="460"/>
      <c r="T2" s="460"/>
      <c r="U2" s="461"/>
    </row>
    <row r="3" spans="1:21" ht="6" customHeight="1">
      <c r="U3" s="96"/>
    </row>
    <row r="4" spans="1:21" ht="20.100000000000001" customHeight="1">
      <c r="A4" s="439" t="s">
        <v>147</v>
      </c>
      <c r="B4" s="462"/>
      <c r="C4" s="462"/>
      <c r="D4" s="462"/>
      <c r="E4" s="462"/>
      <c r="F4" s="462"/>
      <c r="G4" s="462"/>
      <c r="H4" s="462"/>
      <c r="I4" s="462"/>
      <c r="J4" s="462"/>
      <c r="K4" s="462"/>
      <c r="L4" s="462"/>
      <c r="M4" s="462"/>
      <c r="N4" s="462"/>
      <c r="O4" s="462"/>
      <c r="P4" s="462"/>
      <c r="Q4" s="462"/>
      <c r="R4" s="462"/>
      <c r="S4" s="462"/>
      <c r="T4" s="462"/>
      <c r="U4" s="463"/>
    </row>
    <row r="5" spans="1:21" ht="20.100000000000001" customHeight="1">
      <c r="A5" s="464" t="s">
        <v>150</v>
      </c>
      <c r="B5" s="465"/>
      <c r="C5" s="465"/>
      <c r="D5" s="465"/>
      <c r="E5" s="465"/>
      <c r="F5" s="465"/>
      <c r="G5" s="465"/>
      <c r="H5" s="465"/>
      <c r="I5" s="465"/>
      <c r="J5" s="465"/>
      <c r="K5" s="465"/>
      <c r="L5" s="465"/>
      <c r="M5" s="465"/>
      <c r="N5" s="465"/>
      <c r="O5" s="465"/>
      <c r="P5" s="465"/>
      <c r="Q5" s="465"/>
      <c r="R5" s="465"/>
      <c r="S5" s="465"/>
      <c r="T5" s="465"/>
      <c r="U5" s="466"/>
    </row>
    <row r="6" spans="1:21" ht="15" customHeight="1">
      <c r="A6" s="467" t="s">
        <v>56</v>
      </c>
      <c r="B6" s="470" t="s">
        <v>32</v>
      </c>
      <c r="C6" s="470" t="s">
        <v>30</v>
      </c>
      <c r="D6" s="470" t="s">
        <v>31</v>
      </c>
      <c r="E6" s="470" t="s">
        <v>0</v>
      </c>
      <c r="F6" s="470" t="s">
        <v>1</v>
      </c>
      <c r="G6" s="470" t="s">
        <v>16</v>
      </c>
      <c r="H6" s="145" t="s">
        <v>3</v>
      </c>
      <c r="I6" s="145"/>
      <c r="J6" s="145"/>
      <c r="K6" s="145"/>
      <c r="L6" s="145"/>
      <c r="M6" s="145"/>
      <c r="N6" s="145"/>
      <c r="O6" s="145"/>
      <c r="P6" s="145"/>
      <c r="Q6" s="145"/>
      <c r="R6" s="145"/>
      <c r="S6" s="145"/>
      <c r="T6" s="145"/>
      <c r="U6" s="146"/>
    </row>
    <row r="7" spans="1:21" ht="15" customHeight="1">
      <c r="A7" s="468"/>
      <c r="B7" s="471"/>
      <c r="C7" s="471"/>
      <c r="D7" s="471"/>
      <c r="E7" s="471"/>
      <c r="F7" s="471"/>
      <c r="G7" s="471"/>
      <c r="H7" s="476" t="s">
        <v>2</v>
      </c>
      <c r="I7" s="477"/>
      <c r="J7" s="478"/>
      <c r="K7" s="476" t="s">
        <v>36</v>
      </c>
      <c r="L7" s="478"/>
      <c r="M7" s="476" t="s">
        <v>67</v>
      </c>
      <c r="N7" s="477"/>
      <c r="O7" s="477"/>
      <c r="P7" s="477"/>
      <c r="Q7" s="478"/>
      <c r="R7" s="479" t="s">
        <v>36</v>
      </c>
      <c r="S7" s="480"/>
      <c r="T7" s="480"/>
      <c r="U7" s="481"/>
    </row>
    <row r="8" spans="1:21" ht="33" customHeight="1">
      <c r="A8" s="469"/>
      <c r="B8" s="472"/>
      <c r="C8" s="472"/>
      <c r="D8" s="472"/>
      <c r="E8" s="472"/>
      <c r="F8" s="472"/>
      <c r="G8" s="472"/>
      <c r="H8" s="147" t="s">
        <v>93</v>
      </c>
      <c r="I8" s="147" t="s">
        <v>133</v>
      </c>
      <c r="J8" s="147" t="s">
        <v>35</v>
      </c>
      <c r="K8" s="148" t="s">
        <v>37</v>
      </c>
      <c r="L8" s="148" t="s">
        <v>38</v>
      </c>
      <c r="M8" s="147" t="s">
        <v>89</v>
      </c>
      <c r="N8" s="147" t="s">
        <v>88</v>
      </c>
      <c r="O8" s="147" t="s">
        <v>39</v>
      </c>
      <c r="P8" s="147" t="s">
        <v>40</v>
      </c>
      <c r="Q8" s="147" t="s">
        <v>80</v>
      </c>
      <c r="R8" s="148" t="s">
        <v>81</v>
      </c>
      <c r="S8" s="148" t="s">
        <v>82</v>
      </c>
      <c r="T8" s="148" t="s">
        <v>83</v>
      </c>
      <c r="U8" s="148" t="s">
        <v>84</v>
      </c>
    </row>
    <row r="9" spans="1:21" s="84" customFormat="1" ht="15" customHeight="1">
      <c r="A9" s="204"/>
      <c r="B9" s="204"/>
      <c r="C9" s="204"/>
      <c r="D9" s="204"/>
      <c r="E9" s="204"/>
      <c r="F9" s="204"/>
      <c r="G9" s="205"/>
      <c r="H9" s="205"/>
      <c r="I9" s="205"/>
      <c r="J9" s="205"/>
      <c r="K9" s="205"/>
      <c r="L9" s="205"/>
      <c r="M9" s="205"/>
      <c r="N9" s="205"/>
      <c r="O9" s="205"/>
      <c r="P9" s="205"/>
      <c r="Q9" s="205"/>
      <c r="R9" s="205"/>
      <c r="S9" s="205"/>
      <c r="T9" s="205"/>
      <c r="U9" s="205"/>
    </row>
    <row r="10" spans="1:21" s="31" customFormat="1" ht="38.25">
      <c r="A10" s="156">
        <v>4</v>
      </c>
      <c r="B10" s="157"/>
      <c r="C10" s="157"/>
      <c r="D10" s="157"/>
      <c r="E10" s="157"/>
      <c r="F10" s="154" t="s">
        <v>194</v>
      </c>
      <c r="G10" s="177"/>
      <c r="H10" s="178"/>
      <c r="I10" s="172"/>
      <c r="J10" s="175"/>
      <c r="K10" s="173"/>
      <c r="L10" s="173"/>
      <c r="M10" s="278">
        <f t="shared" ref="M10:M12" si="0">+M11</f>
        <v>31367798</v>
      </c>
      <c r="N10" s="278">
        <f t="shared" ref="N10:N12" si="1">+N11</f>
        <v>31367798</v>
      </c>
      <c r="O10" s="278">
        <f t="shared" ref="O10:O12" si="2">+O11</f>
        <v>0</v>
      </c>
      <c r="P10" s="278">
        <f t="shared" ref="P10:P12" si="3">+P11</f>
        <v>0</v>
      </c>
      <c r="Q10" s="278">
        <f t="shared" ref="Q10:Q12" si="4">+Q11</f>
        <v>0</v>
      </c>
      <c r="R10" s="179"/>
      <c r="S10" s="179"/>
      <c r="T10" s="179"/>
      <c r="U10" s="179"/>
    </row>
    <row r="11" spans="1:21" s="31" customFormat="1" ht="12.75">
      <c r="A11" s="156"/>
      <c r="B11" s="157">
        <v>2</v>
      </c>
      <c r="C11" s="157"/>
      <c r="D11" s="157"/>
      <c r="E11" s="157"/>
      <c r="F11" s="159" t="s">
        <v>153</v>
      </c>
      <c r="G11" s="177"/>
      <c r="H11" s="178"/>
      <c r="I11" s="172"/>
      <c r="J11" s="175"/>
      <c r="K11" s="173"/>
      <c r="L11" s="173"/>
      <c r="M11" s="278">
        <f t="shared" si="0"/>
        <v>31367798</v>
      </c>
      <c r="N11" s="278">
        <f t="shared" si="1"/>
        <v>31367798</v>
      </c>
      <c r="O11" s="278">
        <f t="shared" si="2"/>
        <v>0</v>
      </c>
      <c r="P11" s="278">
        <f t="shared" si="3"/>
        <v>0</v>
      </c>
      <c r="Q11" s="278">
        <f t="shared" si="4"/>
        <v>0</v>
      </c>
      <c r="R11" s="179"/>
      <c r="S11" s="179"/>
      <c r="T11" s="179"/>
      <c r="U11" s="179"/>
    </row>
    <row r="12" spans="1:21" s="31" customFormat="1" ht="24">
      <c r="A12" s="156"/>
      <c r="B12" s="157"/>
      <c r="C12" s="157">
        <v>2</v>
      </c>
      <c r="D12" s="157"/>
      <c r="E12" s="157"/>
      <c r="F12" s="159" t="s">
        <v>187</v>
      </c>
      <c r="G12" s="177"/>
      <c r="H12" s="178"/>
      <c r="I12" s="172"/>
      <c r="J12" s="175"/>
      <c r="K12" s="173"/>
      <c r="L12" s="173"/>
      <c r="M12" s="278">
        <f t="shared" si="0"/>
        <v>31367798</v>
      </c>
      <c r="N12" s="278">
        <f t="shared" si="1"/>
        <v>31367798</v>
      </c>
      <c r="O12" s="278">
        <f t="shared" si="2"/>
        <v>0</v>
      </c>
      <c r="P12" s="278">
        <f t="shared" si="3"/>
        <v>0</v>
      </c>
      <c r="Q12" s="278">
        <f t="shared" si="4"/>
        <v>0</v>
      </c>
      <c r="R12" s="179"/>
      <c r="S12" s="179"/>
      <c r="T12" s="179"/>
      <c r="U12" s="179"/>
    </row>
    <row r="13" spans="1:21" s="31" customFormat="1" ht="12.75">
      <c r="A13" s="156"/>
      <c r="B13" s="157"/>
      <c r="C13" s="157"/>
      <c r="D13" s="157">
        <v>1</v>
      </c>
      <c r="E13" s="157"/>
      <c r="F13" s="159" t="s">
        <v>202</v>
      </c>
      <c r="G13" s="177"/>
      <c r="H13" s="178"/>
      <c r="I13" s="172"/>
      <c r="J13" s="175"/>
      <c r="K13" s="173"/>
      <c r="L13" s="173"/>
      <c r="M13" s="278">
        <f>+M14+M15+M16</f>
        <v>31367798</v>
      </c>
      <c r="N13" s="278">
        <f t="shared" ref="N13:Q13" si="5">+N14+N15+N16</f>
        <v>31367798</v>
      </c>
      <c r="O13" s="278">
        <f t="shared" si="5"/>
        <v>0</v>
      </c>
      <c r="P13" s="278">
        <f t="shared" si="5"/>
        <v>0</v>
      </c>
      <c r="Q13" s="278">
        <f t="shared" si="5"/>
        <v>0</v>
      </c>
      <c r="R13" s="179"/>
      <c r="S13" s="179"/>
      <c r="T13" s="179"/>
      <c r="U13" s="179"/>
    </row>
    <row r="14" spans="1:21" s="31" customFormat="1" ht="36">
      <c r="A14" s="156"/>
      <c r="B14" s="157"/>
      <c r="C14" s="157"/>
      <c r="D14" s="157"/>
      <c r="E14" s="157">
        <v>216</v>
      </c>
      <c r="F14" s="159" t="s">
        <v>205</v>
      </c>
      <c r="G14" s="177" t="s">
        <v>240</v>
      </c>
      <c r="H14" s="330">
        <v>40000</v>
      </c>
      <c r="I14" s="330">
        <v>0</v>
      </c>
      <c r="J14" s="330">
        <v>0</v>
      </c>
      <c r="K14" s="197">
        <f>IFERROR(J14/H14,0)</f>
        <v>0</v>
      </c>
      <c r="L14" s="197">
        <f>IFERROR(J14/I14,0)</f>
        <v>0</v>
      </c>
      <c r="M14" s="278">
        <v>12009808</v>
      </c>
      <c r="N14" s="278">
        <v>12009808</v>
      </c>
      <c r="O14" s="278">
        <v>0</v>
      </c>
      <c r="P14" s="278">
        <f>+O14</f>
        <v>0</v>
      </c>
      <c r="Q14" s="278">
        <f>+P14</f>
        <v>0</v>
      </c>
      <c r="R14" s="277">
        <f>IFERROR(O14/M14,0)</f>
        <v>0</v>
      </c>
      <c r="S14" s="277">
        <f>IFERROR(O14/N14,0)</f>
        <v>0</v>
      </c>
      <c r="T14" s="277">
        <f>IFERROR(P14/M14,0)</f>
        <v>0</v>
      </c>
      <c r="U14" s="277">
        <f>IFERROR(P14/N14,0)</f>
        <v>0</v>
      </c>
    </row>
    <row r="15" spans="1:21" s="31" customFormat="1" ht="36">
      <c r="A15" s="156"/>
      <c r="B15" s="157"/>
      <c r="C15" s="157"/>
      <c r="D15" s="157"/>
      <c r="E15" s="157">
        <v>218</v>
      </c>
      <c r="F15" s="159" t="s">
        <v>206</v>
      </c>
      <c r="G15" s="177" t="s">
        <v>240</v>
      </c>
      <c r="H15" s="330">
        <v>104000</v>
      </c>
      <c r="I15" s="330">
        <v>0</v>
      </c>
      <c r="J15" s="330">
        <v>0</v>
      </c>
      <c r="K15" s="197">
        <f t="shared" ref="K15:K16" si="6">IFERROR(J15/H15,0)</f>
        <v>0</v>
      </c>
      <c r="L15" s="197">
        <f t="shared" ref="L15:L16" si="7">IFERROR(J15/I15,0)</f>
        <v>0</v>
      </c>
      <c r="M15" s="278">
        <v>1692859</v>
      </c>
      <c r="N15" s="278">
        <v>1692859</v>
      </c>
      <c r="O15" s="278">
        <v>0</v>
      </c>
      <c r="P15" s="278">
        <f t="shared" ref="P15:Q15" si="8">+O15</f>
        <v>0</v>
      </c>
      <c r="Q15" s="278">
        <f t="shared" si="8"/>
        <v>0</v>
      </c>
      <c r="R15" s="277">
        <f t="shared" ref="R15:R16" si="9">IFERROR(O15/M15,0)</f>
        <v>0</v>
      </c>
      <c r="S15" s="277">
        <f t="shared" ref="S15:S16" si="10">IFERROR(O15/N15,0)</f>
        <v>0</v>
      </c>
      <c r="T15" s="277">
        <f t="shared" ref="T15:T16" si="11">IFERROR(P15/M15,0)</f>
        <v>0</v>
      </c>
      <c r="U15" s="277">
        <f t="shared" ref="U15:U16" si="12">IFERROR(P15/N15,0)</f>
        <v>0</v>
      </c>
    </row>
    <row r="16" spans="1:21" s="31" customFormat="1" ht="48">
      <c r="A16" s="156"/>
      <c r="B16" s="157"/>
      <c r="C16" s="157"/>
      <c r="D16" s="157"/>
      <c r="E16" s="157">
        <v>219</v>
      </c>
      <c r="F16" s="159" t="s">
        <v>207</v>
      </c>
      <c r="G16" s="177" t="s">
        <v>235</v>
      </c>
      <c r="H16" s="330">
        <v>20</v>
      </c>
      <c r="I16" s="330">
        <v>0</v>
      </c>
      <c r="J16" s="330">
        <v>0</v>
      </c>
      <c r="K16" s="197">
        <f t="shared" si="6"/>
        <v>0</v>
      </c>
      <c r="L16" s="197">
        <f t="shared" si="7"/>
        <v>0</v>
      </c>
      <c r="M16" s="278">
        <v>17665131</v>
      </c>
      <c r="N16" s="278">
        <v>17665131</v>
      </c>
      <c r="O16" s="278">
        <v>0</v>
      </c>
      <c r="P16" s="278">
        <f t="shared" ref="P16:Q16" si="13">+O16</f>
        <v>0</v>
      </c>
      <c r="Q16" s="278">
        <f t="shared" si="13"/>
        <v>0</v>
      </c>
      <c r="R16" s="277">
        <f t="shared" si="9"/>
        <v>0</v>
      </c>
      <c r="S16" s="277">
        <f t="shared" si="10"/>
        <v>0</v>
      </c>
      <c r="T16" s="277">
        <f t="shared" si="11"/>
        <v>0</v>
      </c>
      <c r="U16" s="277">
        <f t="shared" si="12"/>
        <v>0</v>
      </c>
    </row>
    <row r="17" spans="1:21" s="84" customFormat="1" ht="15" customHeight="1">
      <c r="A17" s="193"/>
      <c r="B17" s="193"/>
      <c r="C17" s="193"/>
      <c r="D17" s="193"/>
      <c r="E17" s="193"/>
      <c r="F17" s="193"/>
      <c r="G17" s="193"/>
      <c r="H17" s="193"/>
      <c r="I17" s="191"/>
      <c r="J17" s="191"/>
      <c r="K17" s="191"/>
      <c r="L17" s="191"/>
      <c r="M17" s="271"/>
      <c r="N17" s="271"/>
      <c r="O17" s="271"/>
      <c r="P17" s="271"/>
      <c r="Q17" s="271"/>
      <c r="R17" s="192"/>
      <c r="S17" s="192"/>
      <c r="T17" s="193"/>
      <c r="U17" s="194"/>
    </row>
    <row r="18" spans="1:21" s="84" customFormat="1" ht="15" customHeight="1">
      <c r="A18" s="193"/>
      <c r="B18" s="193"/>
      <c r="C18" s="193"/>
      <c r="D18" s="193"/>
      <c r="E18" s="193"/>
      <c r="F18" s="193"/>
      <c r="G18" s="193"/>
      <c r="H18" s="193"/>
      <c r="I18" s="191"/>
      <c r="J18" s="191"/>
      <c r="K18" s="191"/>
      <c r="L18" s="191"/>
      <c r="M18" s="271"/>
      <c r="N18" s="271"/>
      <c r="O18" s="271"/>
      <c r="P18" s="271"/>
      <c r="Q18" s="271"/>
      <c r="R18" s="192"/>
      <c r="S18" s="192"/>
      <c r="T18" s="193"/>
      <c r="U18" s="194"/>
    </row>
    <row r="19" spans="1:21" s="84" customFormat="1" ht="15" customHeight="1">
      <c r="A19" s="193"/>
      <c r="B19" s="193"/>
      <c r="C19" s="193"/>
      <c r="D19" s="193"/>
      <c r="E19" s="193"/>
      <c r="F19" s="193"/>
      <c r="G19" s="193"/>
      <c r="H19" s="193"/>
      <c r="I19" s="191"/>
      <c r="J19" s="191"/>
      <c r="K19" s="191"/>
      <c r="L19" s="191"/>
      <c r="M19" s="271"/>
      <c r="N19" s="271"/>
      <c r="O19" s="271"/>
      <c r="P19" s="271"/>
      <c r="Q19" s="271"/>
      <c r="R19" s="192"/>
      <c r="S19" s="192"/>
      <c r="T19" s="193"/>
      <c r="U19" s="194"/>
    </row>
    <row r="20" spans="1:21" s="84" customFormat="1" ht="15" customHeight="1">
      <c r="A20" s="193"/>
      <c r="B20" s="342"/>
      <c r="C20" s="342"/>
      <c r="D20" s="342"/>
      <c r="E20" s="342"/>
      <c r="F20" s="340" t="s">
        <v>607</v>
      </c>
      <c r="G20" s="342"/>
      <c r="H20" s="342"/>
      <c r="I20" s="343"/>
      <c r="J20" s="343"/>
      <c r="K20" s="343"/>
      <c r="L20" s="343"/>
      <c r="M20" s="348">
        <f>+M10</f>
        <v>31367798</v>
      </c>
      <c r="N20" s="348">
        <f t="shared" ref="N20:Q20" si="14">+N10</f>
        <v>31367798</v>
      </c>
      <c r="O20" s="347">
        <f t="shared" si="14"/>
        <v>0</v>
      </c>
      <c r="P20" s="347">
        <f t="shared" si="14"/>
        <v>0</v>
      </c>
      <c r="Q20" s="347">
        <f t="shared" si="14"/>
        <v>0</v>
      </c>
      <c r="R20" s="345"/>
      <c r="S20" s="345"/>
      <c r="T20" s="342"/>
      <c r="U20" s="346"/>
    </row>
    <row r="21" spans="1:21" s="84" customFormat="1" ht="15" customHeight="1">
      <c r="A21" s="206"/>
      <c r="B21" s="206"/>
      <c r="C21" s="206"/>
      <c r="D21" s="206"/>
      <c r="E21" s="206"/>
      <c r="F21" s="206"/>
      <c r="G21" s="206"/>
      <c r="H21" s="206"/>
      <c r="I21" s="207"/>
      <c r="J21" s="207"/>
      <c r="K21" s="207"/>
      <c r="L21" s="207"/>
      <c r="M21" s="207"/>
      <c r="N21" s="208"/>
      <c r="O21" s="208"/>
      <c r="P21" s="208"/>
      <c r="Q21" s="208"/>
      <c r="R21" s="208"/>
      <c r="S21" s="208"/>
      <c r="T21" s="206"/>
      <c r="U21" s="209"/>
    </row>
    <row r="22" spans="1:21">
      <c r="A22" s="33"/>
      <c r="B22" s="77"/>
      <c r="C22" s="33"/>
      <c r="D22" s="33"/>
      <c r="F22" s="33"/>
    </row>
    <row r="23" spans="1:21">
      <c r="B23" s="34"/>
      <c r="C23" s="35"/>
      <c r="D23" s="35"/>
      <c r="N23" s="36"/>
      <c r="O23" s="36"/>
    </row>
    <row r="24" spans="1:21">
      <c r="B24" s="37"/>
      <c r="C24" s="37"/>
      <c r="D24" s="37"/>
      <c r="N24" s="38"/>
      <c r="O24" s="3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27</vt:i4>
      </vt:variant>
    </vt:vector>
  </HeadingPairs>
  <TitlesOfParts>
    <vt:vector size="50" baseType="lpstr">
      <vt:lpstr>Caratula</vt:lpstr>
      <vt:lpstr>ECG-1</vt:lpstr>
      <vt:lpstr>ECG-2</vt:lpstr>
      <vt:lpstr>EPC</vt:lpstr>
      <vt:lpstr>APP-1</vt:lpstr>
      <vt:lpstr>APP-2</vt:lpstr>
      <vt:lpstr>APP-3 PARTICIPACIONES</vt:lpstr>
      <vt:lpstr>APP-3 FORTAMUN</vt:lpstr>
      <vt:lpstr>APP-3 FAFEF</vt:lpstr>
      <vt:lpstr>APP-3 FAIS</vt:lpstr>
      <vt:lpstr>AR</vt:lpstr>
      <vt:lpstr>ARF-PARTICIPACIONES</vt:lpstr>
      <vt:lpstr>ARF-FORTAMUN</vt:lpstr>
      <vt:lpstr>IPP</vt:lpstr>
      <vt:lpstr>EAP</vt:lpstr>
      <vt:lpstr>ADS-1</vt:lpstr>
      <vt:lpstr>ADS-2</vt:lpstr>
      <vt:lpstr>SAP</vt:lpstr>
      <vt:lpstr>FIC</vt:lpstr>
      <vt:lpstr>AUR</vt:lpstr>
      <vt:lpstr>PPD</vt:lpstr>
      <vt:lpstr>Formato 6d</vt:lpstr>
      <vt:lpstr>ANALITICO</vt:lpstr>
      <vt:lpstr>EPC!_Toc256789589</vt:lpstr>
      <vt:lpstr>'APP-3 FAFEF'!Área_de_impresión</vt:lpstr>
      <vt:lpstr>'APP-3 FAIS'!Área_de_impresión</vt:lpstr>
      <vt:lpstr>'APP-3 FORTAMUN'!Área_de_impresión</vt:lpstr>
      <vt:lpstr>'APP-3 PARTICIPACIONES'!Área_de_impresión</vt:lpstr>
      <vt:lpstr>AR!Área_de_impresión</vt:lpstr>
      <vt:lpstr>IPP!Área_de_impresión</vt:lpstr>
      <vt:lpstr>'ADS-1'!Títulos_a_imprimir</vt:lpstr>
      <vt:lpstr>'ADS-2'!Títulos_a_imprimir</vt:lpstr>
      <vt:lpstr>'APP-1'!Títulos_a_imprimir</vt:lpstr>
      <vt:lpstr>'APP-2'!Títulos_a_imprimir</vt:lpstr>
      <vt:lpstr>'APP-3 FAFEF'!Títulos_a_imprimir</vt:lpstr>
      <vt:lpstr>'APP-3 FAIS'!Títulos_a_imprimir</vt:lpstr>
      <vt:lpstr>'APP-3 FORTAMUN'!Títulos_a_imprimir</vt:lpstr>
      <vt:lpstr>'APP-3 PARTICIPACIONES'!Títulos_a_imprimir</vt:lpstr>
      <vt:lpstr>AR!Títulos_a_imprimir</vt:lpstr>
      <vt:lpstr>'ARF-FORTAMUN'!Títulos_a_imprimir</vt:lpstr>
      <vt:lpstr>'ARF-PARTICIPACIONES'!Títulos_a_imprimir</vt:lpstr>
      <vt:lpstr>AUR!Títulos_a_imprimir</vt:lpstr>
      <vt:lpstr>EAP!Títulos_a_imprimir</vt:lpstr>
      <vt:lpstr>'ECG-1'!Títulos_a_imprimir</vt:lpstr>
      <vt:lpstr>'ECG-2'!Títulos_a_imprimir</vt:lpstr>
      <vt:lpstr>EPC!Títulos_a_imprimir</vt:lpstr>
      <vt:lpstr>FIC!Títulos_a_imprimir</vt:lpstr>
      <vt:lpstr>IPP!Títulos_a_imprimir</vt:lpstr>
      <vt:lpstr>PPD!Títulos_a_imprimir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138-1513</cp:lastModifiedBy>
  <cp:lastPrinted>2017-05-12T18:05:39Z</cp:lastPrinted>
  <dcterms:created xsi:type="dcterms:W3CDTF">2007-06-29T21:15:18Z</dcterms:created>
  <dcterms:modified xsi:type="dcterms:W3CDTF">2017-06-05T15:45:06Z</dcterms:modified>
</cp:coreProperties>
</file>