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827"/>
  <workbookPr codeName="ThisWorkbook" defaultThemeVersion="124226"/>
  <mc:AlternateContent xmlns:mc="http://schemas.openxmlformats.org/markup-compatibility/2006">
    <mc:Choice Requires="x15">
      <x15ac:absPath xmlns:x15ac="http://schemas.microsoft.com/office/spreadsheetml/2010/11/ac" url="C:\Users\138-1888\AppData\Local\Microsoft\Windows\Burn\Burn\"/>
    </mc:Choice>
  </mc:AlternateContent>
  <bookViews>
    <workbookView xWindow="-15" yWindow="5865" windowWidth="15600" windowHeight="5910" tabRatio="859" firstSheet="27" activeTab="41"/>
  </bookViews>
  <sheets>
    <sheet name="Caratula" sheetId="65" r:id="rId1"/>
    <sheet name="ECG-1" sheetId="5" r:id="rId2"/>
    <sheet name="ECG-2" sheetId="48" r:id="rId3"/>
    <sheet name="EPC" sheetId="54" r:id="rId4"/>
    <sheet name="APP-1" sheetId="8" r:id="rId5"/>
    <sheet name="APP-2" sheetId="68" r:id="rId6"/>
    <sheet name="APP-3 FORTASEG" sheetId="80" r:id="rId7"/>
    <sheet name="APP-3 FORT.FIN I" sheetId="99" r:id="rId8"/>
    <sheet name="APP-3 FORT.FIN II " sheetId="100" r:id="rId9"/>
    <sheet name="APP-3 FORT.FIN VI (REM 2016)" sheetId="101" r:id="rId10"/>
    <sheet name="APP-3 FORTALECE" sheetId="102" r:id="rId11"/>
    <sheet name="APP-3 FORTA III (REM 2016)" sheetId="103" r:id="rId12"/>
    <sheet name="APP-3 FORTA IV (REM 2016) " sheetId="104" r:id="rId13"/>
    <sheet name="APP-3 PARTICIPA" sheetId="105" r:id="rId14"/>
    <sheet name="APP-3 FORTAMUN" sheetId="106" r:id="rId15"/>
    <sheet name="APP-3 FAFEF" sheetId="107" r:id="rId16"/>
    <sheet name="APP-3 CULT.TEATRO (REM.2016)" sheetId="109" r:id="rId17"/>
    <sheet name="APP-3 FAIS" sheetId="108" r:id="rId18"/>
    <sheet name="APP-3 FAIS INT 2014" sheetId="112" r:id="rId19"/>
    <sheet name="APP-3 FAIS INT 2015" sheetId="114" r:id="rId20"/>
    <sheet name="APP-3 FAIS INT 2016" sheetId="116" r:id="rId21"/>
    <sheet name="APP-3 FAIS REMA 2016" sheetId="117" r:id="rId22"/>
    <sheet name="APP-3 FAIS INT 2017" sheetId="121" r:id="rId23"/>
    <sheet name="APP-3 FORT.FIN III" sheetId="119" r:id="rId24"/>
    <sheet name="APP-3 FORT.FIN (B)" sheetId="120" r:id="rId25"/>
    <sheet name="APP-4 FORTAMUN" sheetId="87" r:id="rId26"/>
    <sheet name="APP-4 FORTAFIN 1" sheetId="122" r:id="rId27"/>
    <sheet name="APP-4 FAFEF" sheetId="123" r:id="rId28"/>
    <sheet name="APP-4 FORTAFINA VI REMA" sheetId="124" r:id="rId29"/>
    <sheet name="APP-4 FORTAlECE III" sheetId="125" r:id="rId30"/>
    <sheet name="APP-4 FORTAlECE IV" sheetId="126" r:id="rId31"/>
    <sheet name="APP-4 FORTAlECE " sheetId="127" r:id="rId32"/>
    <sheet name="APP-4 cultura" sheetId="110" r:id="rId33"/>
    <sheet name="AR" sheetId="88" r:id="rId34"/>
    <sheet name="PPI" sheetId="98" r:id="rId35"/>
    <sheet name="IAPP" sheetId="47" r:id="rId36"/>
    <sheet name="EAP" sheetId="84" r:id="rId37"/>
    <sheet name="ADS-1" sheetId="22" r:id="rId38"/>
    <sheet name="ADS-2" sheetId="53" r:id="rId39"/>
    <sheet name="SAP" sheetId="26" r:id="rId40"/>
    <sheet name="FIC" sheetId="86" r:id="rId41"/>
    <sheet name="AUR" sheetId="71" r:id="rId42"/>
    <sheet name="PPD" sheetId="67" r:id="rId43"/>
    <sheet name="Formato 6d" sheetId="97" r:id="rId44"/>
  </sheets>
  <externalReferences>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s>
  <definedNames>
    <definedName name="_______EJE1" localSheetId="34">[1]INICIO!$Y$166:$Y$186</definedName>
    <definedName name="_______EJE1">[2]INICIO!$Y$166:$Y$186</definedName>
    <definedName name="_______EJE2" localSheetId="34">[1]INICIO!$Y$188:$Y$229</definedName>
    <definedName name="_______EJE2">[2]INICIO!$Y$188:$Y$229</definedName>
    <definedName name="_______EJE3" localSheetId="34">[1]INICIO!$Y$231:$Y$247</definedName>
    <definedName name="_______EJE3">[2]INICIO!$Y$231:$Y$247</definedName>
    <definedName name="_______EJE4" localSheetId="34">[1]INICIO!$Y$249:$Y$272</definedName>
    <definedName name="_______EJE4">[2]INICIO!$Y$249:$Y$272</definedName>
    <definedName name="_______EJE5" localSheetId="34">[1]INICIO!$Y$274:$Y$287</definedName>
    <definedName name="_______EJE5">[2]INICIO!$Y$274:$Y$287</definedName>
    <definedName name="_______EJE6" localSheetId="34">[1]INICIO!$Y$289:$Y$314</definedName>
    <definedName name="_______EJE6">[2]INICIO!$Y$289:$Y$314</definedName>
    <definedName name="_______EJE7" localSheetId="34">[1]INICIO!$Y$316:$Y$356</definedName>
    <definedName name="_______EJE7">[2]INICIO!$Y$316:$Y$356</definedName>
    <definedName name="______EJE1" localSheetId="34">[1]INICIO!$Y$166:$Y$186</definedName>
    <definedName name="______EJE1">[2]INICIO!$Y$166:$Y$186</definedName>
    <definedName name="______EJE2" localSheetId="34">[1]INICIO!$Y$188:$Y$229</definedName>
    <definedName name="______EJE2">[2]INICIO!$Y$188:$Y$229</definedName>
    <definedName name="______EJE3" localSheetId="34">[1]INICIO!$Y$231:$Y$247</definedName>
    <definedName name="______EJE3">[2]INICIO!$Y$231:$Y$247</definedName>
    <definedName name="______EJE4" localSheetId="34">[1]INICIO!$Y$249:$Y$272</definedName>
    <definedName name="______EJE4">[2]INICIO!$Y$249:$Y$272</definedName>
    <definedName name="______EJE5" localSheetId="34">[1]INICIO!$Y$274:$Y$287</definedName>
    <definedName name="______EJE5">[2]INICIO!$Y$274:$Y$287</definedName>
    <definedName name="______EJE6" localSheetId="34">[1]INICIO!$Y$289:$Y$314</definedName>
    <definedName name="______EJE6">[2]INICIO!$Y$289:$Y$314</definedName>
    <definedName name="______EJE7" localSheetId="34">[1]INICIO!$Y$316:$Y$356</definedName>
    <definedName name="______EJE7">[2]INICIO!$Y$316:$Y$356</definedName>
    <definedName name="_____EJE1" localSheetId="34">[1]INICIO!$Y$166:$Y$186</definedName>
    <definedName name="_____EJE1">[2]INICIO!$Y$166:$Y$186</definedName>
    <definedName name="_____EJE2" localSheetId="34">[1]INICIO!$Y$188:$Y$229</definedName>
    <definedName name="_____EJE2">[2]INICIO!$Y$188:$Y$229</definedName>
    <definedName name="_____EJE3" localSheetId="34">[1]INICIO!$Y$231:$Y$247</definedName>
    <definedName name="_____EJE3">[2]INICIO!$Y$231:$Y$247</definedName>
    <definedName name="_____EJE4" localSheetId="34">[1]INICIO!$Y$249:$Y$272</definedName>
    <definedName name="_____EJE4">[2]INICIO!$Y$249:$Y$272</definedName>
    <definedName name="_____EJE5" localSheetId="34">[1]INICIO!$Y$274:$Y$287</definedName>
    <definedName name="_____EJE5">[2]INICIO!$Y$274:$Y$287</definedName>
    <definedName name="_____EJE6" localSheetId="34">[1]INICIO!$Y$289:$Y$314</definedName>
    <definedName name="_____EJE6">[2]INICIO!$Y$289:$Y$314</definedName>
    <definedName name="_____EJE7" localSheetId="34">[1]INICIO!$Y$316:$Y$356</definedName>
    <definedName name="_____EJE7">[2]INICIO!$Y$316:$Y$356</definedName>
    <definedName name="____EJE1">[3]INICIO!$Y$166:$Y$186</definedName>
    <definedName name="____EJE2">[3]INICIO!$Y$188:$Y$229</definedName>
    <definedName name="____EJE3">[3]INICIO!$Y$231:$Y$247</definedName>
    <definedName name="____EJE4">[3]INICIO!$Y$249:$Y$272</definedName>
    <definedName name="____EJE5">[3]INICIO!$Y$274:$Y$287</definedName>
    <definedName name="____EJE6">[3]INICIO!$Y$289:$Y$314</definedName>
    <definedName name="____EJE7">[3]INICIO!$Y$316:$Y$356</definedName>
    <definedName name="___EJE1" localSheetId="33">[2]INICIO!$Y$166:$Y$186</definedName>
    <definedName name="___EJE1" localSheetId="34">[1]INICIO!$Y$166:$Y$186</definedName>
    <definedName name="___EJE1">[3]INICIO!$Y$166:$Y$186</definedName>
    <definedName name="___EJE2" localSheetId="33">[2]INICIO!$Y$188:$Y$229</definedName>
    <definedName name="___EJE2" localSheetId="34">[1]INICIO!$Y$188:$Y$229</definedName>
    <definedName name="___EJE2">[3]INICIO!$Y$188:$Y$229</definedName>
    <definedName name="___EJE3" localSheetId="33">[2]INICIO!$Y$231:$Y$247</definedName>
    <definedName name="___EJE3" localSheetId="34">[1]INICIO!$Y$231:$Y$247</definedName>
    <definedName name="___EJE3">[3]INICIO!$Y$231:$Y$247</definedName>
    <definedName name="___EJE4" localSheetId="33">[2]INICIO!$Y$249:$Y$272</definedName>
    <definedName name="___EJE4" localSheetId="34">[1]INICIO!$Y$249:$Y$272</definedName>
    <definedName name="___EJE4">[3]INICIO!$Y$249:$Y$272</definedName>
    <definedName name="___EJE5" localSheetId="33">[2]INICIO!$Y$274:$Y$287</definedName>
    <definedName name="___EJE5" localSheetId="34">[1]INICIO!$Y$274:$Y$287</definedName>
    <definedName name="___EJE5">[3]INICIO!$Y$274:$Y$287</definedName>
    <definedName name="___EJE6" localSheetId="33">[2]INICIO!$Y$289:$Y$314</definedName>
    <definedName name="___EJE6" localSheetId="34">[1]INICIO!$Y$289:$Y$314</definedName>
    <definedName name="___EJE6">[3]INICIO!$Y$289:$Y$314</definedName>
    <definedName name="___EJE7" localSheetId="33">[2]INICIO!$Y$316:$Y$356</definedName>
    <definedName name="___EJE7" localSheetId="34">[1]INICIO!$Y$316:$Y$356</definedName>
    <definedName name="___EJE7">[3]INICIO!$Y$316:$Y$356</definedName>
    <definedName name="__EJE1" localSheetId="33">[2]INICIO!$Y$166:$Y$186</definedName>
    <definedName name="__EJE1" localSheetId="34">[1]INICIO!$Y$166:$Y$186</definedName>
    <definedName name="__EJE1">[3]INICIO!$Y$166:$Y$186</definedName>
    <definedName name="__EJE2" localSheetId="33">[2]INICIO!$Y$188:$Y$229</definedName>
    <definedName name="__EJE2" localSheetId="34">[1]INICIO!$Y$188:$Y$229</definedName>
    <definedName name="__EJE2">[3]INICIO!$Y$188:$Y$229</definedName>
    <definedName name="__EJE3" localSheetId="33">[2]INICIO!$Y$231:$Y$247</definedName>
    <definedName name="__EJE3" localSheetId="34">[1]INICIO!$Y$231:$Y$247</definedName>
    <definedName name="__EJE3">[3]INICIO!$Y$231:$Y$247</definedName>
    <definedName name="__EJE4" localSheetId="33">[2]INICIO!$Y$249:$Y$272</definedName>
    <definedName name="__EJE4" localSheetId="34">[1]INICIO!$Y$249:$Y$272</definedName>
    <definedName name="__EJE4">[3]INICIO!$Y$249:$Y$272</definedName>
    <definedName name="__EJE5" localSheetId="33">[2]INICIO!$Y$274:$Y$287</definedName>
    <definedName name="__EJE5" localSheetId="34">[1]INICIO!$Y$274:$Y$287</definedName>
    <definedName name="__EJE5">[3]INICIO!$Y$274:$Y$287</definedName>
    <definedName name="__EJE6" localSheetId="33">[2]INICIO!$Y$289:$Y$314</definedName>
    <definedName name="__EJE6" localSheetId="34">[1]INICIO!$Y$289:$Y$314</definedName>
    <definedName name="__EJE6">[3]INICIO!$Y$289:$Y$314</definedName>
    <definedName name="__EJE7" localSheetId="33">[2]INICIO!$Y$316:$Y$356</definedName>
    <definedName name="__EJE7" localSheetId="34">[1]INICIO!$Y$316:$Y$356</definedName>
    <definedName name="__EJE7">[3]INICIO!$Y$316:$Y$356</definedName>
    <definedName name="_EJE1" localSheetId="33">[2]INICIO!$Y$166:$Y$186</definedName>
    <definedName name="_EJE1" localSheetId="35">[4]INICIO!$Y$166:$Y$186</definedName>
    <definedName name="_EJE1" localSheetId="34">[1]INICIO!$Y$166:$Y$186</definedName>
    <definedName name="_EJE1">[3]INICIO!$Y$166:$Y$186</definedName>
    <definedName name="_EJE2" localSheetId="33">[2]INICIO!$Y$188:$Y$229</definedName>
    <definedName name="_EJE2" localSheetId="35">[4]INICIO!$Y$188:$Y$229</definedName>
    <definedName name="_EJE2" localSheetId="34">[1]INICIO!$Y$188:$Y$229</definedName>
    <definedName name="_EJE2">[3]INICIO!$Y$188:$Y$229</definedName>
    <definedName name="_EJE3" localSheetId="33">[2]INICIO!$Y$231:$Y$247</definedName>
    <definedName name="_EJE3" localSheetId="35">[4]INICIO!$Y$231:$Y$247</definedName>
    <definedName name="_EJE3" localSheetId="34">[1]INICIO!$Y$231:$Y$247</definedName>
    <definedName name="_EJE3">[3]INICIO!$Y$231:$Y$247</definedName>
    <definedName name="_EJE4" localSheetId="33">[2]INICIO!$Y$249:$Y$272</definedName>
    <definedName name="_EJE4" localSheetId="35">[4]INICIO!$Y$249:$Y$272</definedName>
    <definedName name="_EJE4" localSheetId="34">[1]INICIO!$Y$249:$Y$272</definedName>
    <definedName name="_EJE4">[3]INICIO!$Y$249:$Y$272</definedName>
    <definedName name="_EJE5" localSheetId="33">[2]INICIO!$Y$274:$Y$287</definedName>
    <definedName name="_EJE5" localSheetId="35">[4]INICIO!$Y$274:$Y$287</definedName>
    <definedName name="_EJE5" localSheetId="34">[1]INICIO!$Y$274:$Y$287</definedName>
    <definedName name="_EJE5">[3]INICIO!$Y$274:$Y$287</definedName>
    <definedName name="_EJE6" localSheetId="33">[2]INICIO!$Y$289:$Y$314</definedName>
    <definedName name="_EJE6" localSheetId="35">[4]INICIO!$Y$289:$Y$314</definedName>
    <definedName name="_EJE6" localSheetId="34">[1]INICIO!$Y$289:$Y$314</definedName>
    <definedName name="_EJE6">[3]INICIO!$Y$289:$Y$314</definedName>
    <definedName name="_EJE7" localSheetId="33">[2]INICIO!$Y$316:$Y$356</definedName>
    <definedName name="_EJE7" localSheetId="35">[4]INICIO!$Y$316:$Y$356</definedName>
    <definedName name="_EJE7" localSheetId="34">[1]INICIO!$Y$316:$Y$356</definedName>
    <definedName name="_EJE7">[3]INICIO!$Y$316:$Y$356</definedName>
    <definedName name="_xlnm._FilterDatabase" localSheetId="4" hidden="1">'APP-1'!$A$8:$Q$100</definedName>
    <definedName name="_xlnm._FilterDatabase" localSheetId="33" hidden="1">AR!$A$7:$O$286</definedName>
    <definedName name="_xlnm._FilterDatabase" localSheetId="41" hidden="1">AUR!$A$7:$E$20</definedName>
    <definedName name="_xlnm._FilterDatabase" localSheetId="42" hidden="1">PPD!$A$6:$G$87</definedName>
    <definedName name="_Toc256789589" localSheetId="3">EPC!$A$1</definedName>
    <definedName name="adys_tipo" localSheetId="33">[2]INICIO!$AR$24:$AR$27</definedName>
    <definedName name="adys_tipo" localSheetId="35">[4]INICIO!$AR$24:$AR$27</definedName>
    <definedName name="adys_tipo" localSheetId="34">[1]INICIO!$AR$24:$AR$27</definedName>
    <definedName name="adys_tipo">[3]INICIO!$AR$24:$AR$27</definedName>
    <definedName name="AI" localSheetId="33">[2]INICIO!$AU$5:$AW$543</definedName>
    <definedName name="AI" localSheetId="35">[4]INICIO!$AU$5:$AW$543</definedName>
    <definedName name="AI" localSheetId="34">[1]INICIO!$AU$5:$AW$543</definedName>
    <definedName name="AI">[3]INICIO!$AU$5:$AW$543</definedName>
    <definedName name="_xlnm.Print_Area" localSheetId="16">'APP-3 CULT.TEATRO (REM.2016)'!$A$1:$U$17</definedName>
    <definedName name="_xlnm.Print_Area" localSheetId="15">'APP-3 FAFEF'!$A$1:$U$19</definedName>
    <definedName name="_xlnm.Print_Area" localSheetId="17">'APP-3 FAIS'!$A$1:$U$20</definedName>
    <definedName name="_xlnm.Print_Area" localSheetId="18">'APP-3 FAIS INT 2014'!$A$1:$U$16</definedName>
    <definedName name="_xlnm.Print_Area" localSheetId="19">'APP-3 FAIS INT 2015'!$A$1:$U$16</definedName>
    <definedName name="_xlnm.Print_Area" localSheetId="20">'APP-3 FAIS INT 2016'!$A$1:$U$16</definedName>
    <definedName name="_xlnm.Print_Area" localSheetId="22">'APP-3 FAIS INT 2017'!$A$1:$U$16</definedName>
    <definedName name="_xlnm.Print_Area" localSheetId="21">'APP-3 FAIS REMA 2016'!$A$1:$U$16</definedName>
    <definedName name="_xlnm.Print_Area" localSheetId="24">'APP-3 FORT.FIN (B)'!$A$1:$U$16</definedName>
    <definedName name="_xlnm.Print_Area" localSheetId="7">'APP-3 FORT.FIN I'!$A$1:$U$32</definedName>
    <definedName name="_xlnm.Print_Area" localSheetId="8">'APP-3 FORT.FIN II '!$A$1:$U$17</definedName>
    <definedName name="_xlnm.Print_Area" localSheetId="23">'APP-3 FORT.FIN III'!$A$1:$U$17</definedName>
    <definedName name="_xlnm.Print_Area" localSheetId="9">'APP-3 FORT.FIN VI (REM 2016)'!$A$1:$U$17</definedName>
    <definedName name="_xlnm.Print_Area" localSheetId="11">'APP-3 FORTA III (REM 2016)'!$A$1:$U$17</definedName>
    <definedName name="_xlnm.Print_Area" localSheetId="12">'APP-3 FORTA IV (REM 2016) '!$A$1:$U$17</definedName>
    <definedName name="_xlnm.Print_Area" localSheetId="10">'APP-3 FORTALECE'!$A$1:$U$20</definedName>
    <definedName name="_xlnm.Print_Area" localSheetId="14">'APP-3 FORTAMUN'!$A$1:$U$30</definedName>
    <definedName name="_xlnm.Print_Area" localSheetId="6">'APP-3 FORTASEG'!$A$1:$U$17</definedName>
    <definedName name="_xlnm.Print_Area" localSheetId="1">'ECG-1'!$A$1:$I$29</definedName>
    <definedName name="_xlnm.Print_Area" localSheetId="35">IAPP!$A$1:$K$13</definedName>
    <definedName name="_xlnm.Print_Area" localSheetId="34">PPI!$A$1:$G$23</definedName>
    <definedName name="CAPIT" localSheetId="16">#REF!</definedName>
    <definedName name="CAPIT" localSheetId="15">#REF!</definedName>
    <definedName name="CAPIT" localSheetId="17">#REF!</definedName>
    <definedName name="CAPIT" localSheetId="18">#REF!</definedName>
    <definedName name="CAPIT" localSheetId="19">#REF!</definedName>
    <definedName name="CAPIT" localSheetId="20">#REF!</definedName>
    <definedName name="CAPIT" localSheetId="22">#REF!</definedName>
    <definedName name="CAPIT" localSheetId="21">#REF!</definedName>
    <definedName name="CAPIT" localSheetId="24">#REF!</definedName>
    <definedName name="CAPIT" localSheetId="7">#REF!</definedName>
    <definedName name="CAPIT" localSheetId="8">#REF!</definedName>
    <definedName name="CAPIT" localSheetId="23">#REF!</definedName>
    <definedName name="CAPIT" localSheetId="9">#REF!</definedName>
    <definedName name="CAPIT" localSheetId="11">#REF!</definedName>
    <definedName name="CAPIT" localSheetId="12">#REF!</definedName>
    <definedName name="CAPIT" localSheetId="10">#REF!</definedName>
    <definedName name="CAPIT" localSheetId="14">#REF!</definedName>
    <definedName name="CAPIT" localSheetId="13">#REF!</definedName>
    <definedName name="CAPIT" localSheetId="32">#REF!</definedName>
    <definedName name="CAPIT" localSheetId="27">#REF!</definedName>
    <definedName name="CAPIT" localSheetId="26">#REF!</definedName>
    <definedName name="CAPIT" localSheetId="28">#REF!</definedName>
    <definedName name="CAPIT" localSheetId="31">#REF!</definedName>
    <definedName name="CAPIT" localSheetId="29">#REF!</definedName>
    <definedName name="CAPIT" localSheetId="30">#REF!</definedName>
    <definedName name="CAPIT" localSheetId="33">#REF!</definedName>
    <definedName name="CAPIT" localSheetId="43">#REF!</definedName>
    <definedName name="CAPIT" localSheetId="34">#REF!</definedName>
    <definedName name="CAPIT">#REF!</definedName>
    <definedName name="CENPAR" localSheetId="16">#REF!</definedName>
    <definedName name="CENPAR" localSheetId="15">#REF!</definedName>
    <definedName name="CENPAR" localSheetId="17">#REF!</definedName>
    <definedName name="CENPAR" localSheetId="18">#REF!</definedName>
    <definedName name="CENPAR" localSheetId="19">#REF!</definedName>
    <definedName name="CENPAR" localSheetId="20">#REF!</definedName>
    <definedName name="CENPAR" localSheetId="22">#REF!</definedName>
    <definedName name="CENPAR" localSheetId="21">#REF!</definedName>
    <definedName name="CENPAR" localSheetId="24">#REF!</definedName>
    <definedName name="CENPAR" localSheetId="7">#REF!</definedName>
    <definedName name="CENPAR" localSheetId="8">#REF!</definedName>
    <definedName name="CENPAR" localSheetId="23">#REF!</definedName>
    <definedName name="CENPAR" localSheetId="9">#REF!</definedName>
    <definedName name="CENPAR" localSheetId="11">#REF!</definedName>
    <definedName name="CENPAR" localSheetId="12">#REF!</definedName>
    <definedName name="CENPAR" localSheetId="10">#REF!</definedName>
    <definedName name="CENPAR" localSheetId="14">#REF!</definedName>
    <definedName name="CENPAR" localSheetId="13">#REF!</definedName>
    <definedName name="CENPAR" localSheetId="32">#REF!</definedName>
    <definedName name="CENPAR" localSheetId="27">#REF!</definedName>
    <definedName name="CENPAR" localSheetId="26">#REF!</definedName>
    <definedName name="CENPAR" localSheetId="28">#REF!</definedName>
    <definedName name="CENPAR" localSheetId="31">#REF!</definedName>
    <definedName name="CENPAR" localSheetId="29">#REF!</definedName>
    <definedName name="CENPAR" localSheetId="30">#REF!</definedName>
    <definedName name="CENPAR" localSheetId="33">#REF!</definedName>
    <definedName name="CENPAR" localSheetId="43">#REF!</definedName>
    <definedName name="CENPAR" localSheetId="34">#REF!</definedName>
    <definedName name="CENPAR">#REF!</definedName>
    <definedName name="datos" localSheetId="33">OFFSET([5]datos!$A$1,0,0,COUNTA([5]datos!$A$1:$A$65536),23)</definedName>
    <definedName name="datos" localSheetId="41">OFFSET([3]datos!$A$1,0,0,COUNTA([3]datos!$A$1:$A$65536),23)</definedName>
    <definedName name="datos" localSheetId="35">OFFSET([6]datos!$A$1,0,0,COUNTA([6]datos!$A$1:$A$65536),23)</definedName>
    <definedName name="datos" localSheetId="34">OFFSET([7]datos!$A$1,0,0,COUNTA([7]datos!$A$1:$A$65536),23)</definedName>
    <definedName name="datos">OFFSET([8]datos!$A$1,0,0,COUNTA([8]datos!$A$1:$A$65536),23)</definedName>
    <definedName name="dc" localSheetId="16">#REF!</definedName>
    <definedName name="dc" localSheetId="15">#REF!</definedName>
    <definedName name="dc" localSheetId="17">#REF!</definedName>
    <definedName name="dc" localSheetId="18">#REF!</definedName>
    <definedName name="dc" localSheetId="19">#REF!</definedName>
    <definedName name="dc" localSheetId="20">#REF!</definedName>
    <definedName name="dc" localSheetId="22">#REF!</definedName>
    <definedName name="dc" localSheetId="21">#REF!</definedName>
    <definedName name="dc" localSheetId="24">#REF!</definedName>
    <definedName name="dc" localSheetId="7">#REF!</definedName>
    <definedName name="dc" localSheetId="8">#REF!</definedName>
    <definedName name="dc" localSheetId="23">#REF!</definedName>
    <definedName name="dc" localSheetId="9">#REF!</definedName>
    <definedName name="dc" localSheetId="11">#REF!</definedName>
    <definedName name="dc" localSheetId="12">#REF!</definedName>
    <definedName name="dc" localSheetId="10">#REF!</definedName>
    <definedName name="dc" localSheetId="14">#REF!</definedName>
    <definedName name="dc" localSheetId="13">#REF!</definedName>
    <definedName name="dc" localSheetId="32">#REF!</definedName>
    <definedName name="dc" localSheetId="27">#REF!</definedName>
    <definedName name="dc" localSheetId="26">#REF!</definedName>
    <definedName name="dc" localSheetId="28">#REF!</definedName>
    <definedName name="dc" localSheetId="31">#REF!</definedName>
    <definedName name="dc" localSheetId="29">#REF!</definedName>
    <definedName name="dc" localSheetId="30">#REF!</definedName>
    <definedName name="dc" localSheetId="33">#REF!</definedName>
    <definedName name="dc" localSheetId="43">#REF!</definedName>
    <definedName name="dc" localSheetId="34">#REF!</definedName>
    <definedName name="dc">#REF!</definedName>
    <definedName name="DEFAULT" localSheetId="33">[2]INICIO!$AA$10</definedName>
    <definedName name="DEFAULT" localSheetId="35">[4]INICIO!$AA$10</definedName>
    <definedName name="DEFAULT" localSheetId="34">[1]INICIO!$AA$10</definedName>
    <definedName name="DEFAULT">[3]INICIO!$AA$10</definedName>
    <definedName name="DEUDA" localSheetId="16">#REF!</definedName>
    <definedName name="DEUDA" localSheetId="15">#REF!</definedName>
    <definedName name="DEUDA" localSheetId="17">#REF!</definedName>
    <definedName name="DEUDA" localSheetId="18">#REF!</definedName>
    <definedName name="DEUDA" localSheetId="19">#REF!</definedName>
    <definedName name="DEUDA" localSheetId="20">#REF!</definedName>
    <definedName name="DEUDA" localSheetId="22">#REF!</definedName>
    <definedName name="DEUDA" localSheetId="21">#REF!</definedName>
    <definedName name="DEUDA" localSheetId="24">#REF!</definedName>
    <definedName name="DEUDA" localSheetId="7">#REF!</definedName>
    <definedName name="DEUDA" localSheetId="8">#REF!</definedName>
    <definedName name="DEUDA" localSheetId="23">#REF!</definedName>
    <definedName name="DEUDA" localSheetId="9">#REF!</definedName>
    <definedName name="DEUDA" localSheetId="11">#REF!</definedName>
    <definedName name="DEUDA" localSheetId="12">#REF!</definedName>
    <definedName name="DEUDA" localSheetId="10">#REF!</definedName>
    <definedName name="DEUDA" localSheetId="14">#REF!</definedName>
    <definedName name="DEUDA" localSheetId="13">#REF!</definedName>
    <definedName name="DEUDA" localSheetId="32">#REF!</definedName>
    <definedName name="DEUDA" localSheetId="27">#REF!</definedName>
    <definedName name="DEUDA" localSheetId="26">#REF!</definedName>
    <definedName name="DEUDA" localSheetId="28">#REF!</definedName>
    <definedName name="DEUDA" localSheetId="31">#REF!</definedName>
    <definedName name="DEUDA" localSheetId="29">#REF!</definedName>
    <definedName name="DEUDA" localSheetId="30">#REF!</definedName>
    <definedName name="DEUDA" localSheetId="33">#REF!</definedName>
    <definedName name="DEUDA" localSheetId="43">#REF!</definedName>
    <definedName name="DEUDA" localSheetId="34">#REF!</definedName>
    <definedName name="DEUDA">#REF!</definedName>
    <definedName name="egvb" localSheetId="16">#REF!</definedName>
    <definedName name="egvb" localSheetId="15">#REF!</definedName>
    <definedName name="egvb" localSheetId="17">#REF!</definedName>
    <definedName name="egvb" localSheetId="18">#REF!</definedName>
    <definedName name="egvb" localSheetId="19">#REF!</definedName>
    <definedName name="egvb" localSheetId="20">#REF!</definedName>
    <definedName name="egvb" localSheetId="22">#REF!</definedName>
    <definedName name="egvb" localSheetId="21">#REF!</definedName>
    <definedName name="egvb" localSheetId="24">#REF!</definedName>
    <definedName name="egvb" localSheetId="7">#REF!</definedName>
    <definedName name="egvb" localSheetId="8">#REF!</definedName>
    <definedName name="egvb" localSheetId="23">#REF!</definedName>
    <definedName name="egvb" localSheetId="9">#REF!</definedName>
    <definedName name="egvb" localSheetId="11">#REF!</definedName>
    <definedName name="egvb" localSheetId="12">#REF!</definedName>
    <definedName name="egvb" localSheetId="10">#REF!</definedName>
    <definedName name="egvb" localSheetId="14">#REF!</definedName>
    <definedName name="egvb" localSheetId="13">#REF!</definedName>
    <definedName name="egvb" localSheetId="32">#REF!</definedName>
    <definedName name="egvb" localSheetId="27">#REF!</definedName>
    <definedName name="egvb" localSheetId="26">#REF!</definedName>
    <definedName name="egvb" localSheetId="28">#REF!</definedName>
    <definedName name="egvb" localSheetId="31">#REF!</definedName>
    <definedName name="egvb" localSheetId="29">#REF!</definedName>
    <definedName name="egvb" localSheetId="30">#REF!</definedName>
    <definedName name="egvb" localSheetId="33">#REF!</definedName>
    <definedName name="egvb" localSheetId="43">#REF!</definedName>
    <definedName name="egvb" localSheetId="34">#REF!</definedName>
    <definedName name="egvb">#REF!</definedName>
    <definedName name="EJER" localSheetId="16">#REF!</definedName>
    <definedName name="EJER" localSheetId="15">#REF!</definedName>
    <definedName name="EJER" localSheetId="17">#REF!</definedName>
    <definedName name="EJER" localSheetId="18">#REF!</definedName>
    <definedName name="EJER" localSheetId="19">#REF!</definedName>
    <definedName name="EJER" localSheetId="20">#REF!</definedName>
    <definedName name="EJER" localSheetId="22">#REF!</definedName>
    <definedName name="EJER" localSheetId="21">#REF!</definedName>
    <definedName name="EJER" localSheetId="24">#REF!</definedName>
    <definedName name="EJER" localSheetId="7">#REF!</definedName>
    <definedName name="EJER" localSheetId="8">#REF!</definedName>
    <definedName name="EJER" localSheetId="23">#REF!</definedName>
    <definedName name="EJER" localSheetId="9">#REF!</definedName>
    <definedName name="EJER" localSheetId="11">#REF!</definedName>
    <definedName name="EJER" localSheetId="12">#REF!</definedName>
    <definedName name="EJER" localSheetId="10">#REF!</definedName>
    <definedName name="EJER" localSheetId="14">#REF!</definedName>
    <definedName name="EJER" localSheetId="13">#REF!</definedName>
    <definedName name="EJER" localSheetId="32">#REF!</definedName>
    <definedName name="EJER" localSheetId="27">#REF!</definedName>
    <definedName name="EJER" localSheetId="26">#REF!</definedName>
    <definedName name="EJER" localSheetId="28">#REF!</definedName>
    <definedName name="EJER" localSheetId="31">#REF!</definedName>
    <definedName name="EJER" localSheetId="29">#REF!</definedName>
    <definedName name="EJER" localSheetId="30">#REF!</definedName>
    <definedName name="EJER" localSheetId="33">#REF!</definedName>
    <definedName name="EJER" localSheetId="43">#REF!</definedName>
    <definedName name="EJER" localSheetId="34">#REF!</definedName>
    <definedName name="EJER">#REF!</definedName>
    <definedName name="EJES" localSheetId="33">[2]INICIO!$Y$151:$Y$157</definedName>
    <definedName name="EJES" localSheetId="35">[4]INICIO!$Y$151:$Y$157</definedName>
    <definedName name="EJES" localSheetId="34">[1]INICIO!$Y$151:$Y$157</definedName>
    <definedName name="EJES">[3]INICIO!$Y$151:$Y$157</definedName>
    <definedName name="ENFPEM" localSheetId="16">#REF!</definedName>
    <definedName name="ENFPEM" localSheetId="15">#REF!</definedName>
    <definedName name="ENFPEM" localSheetId="17">#REF!</definedName>
    <definedName name="ENFPEM" localSheetId="18">#REF!</definedName>
    <definedName name="ENFPEM" localSheetId="19">#REF!</definedName>
    <definedName name="ENFPEM" localSheetId="20">#REF!</definedName>
    <definedName name="ENFPEM" localSheetId="22">#REF!</definedName>
    <definedName name="ENFPEM" localSheetId="21">#REF!</definedName>
    <definedName name="ENFPEM" localSheetId="24">#REF!</definedName>
    <definedName name="ENFPEM" localSheetId="7">#REF!</definedName>
    <definedName name="ENFPEM" localSheetId="8">#REF!</definedName>
    <definedName name="ENFPEM" localSheetId="23">#REF!</definedName>
    <definedName name="ENFPEM" localSheetId="9">#REF!</definedName>
    <definedName name="ENFPEM" localSheetId="11">#REF!</definedName>
    <definedName name="ENFPEM" localSheetId="12">#REF!</definedName>
    <definedName name="ENFPEM" localSheetId="10">#REF!</definedName>
    <definedName name="ENFPEM" localSheetId="14">#REF!</definedName>
    <definedName name="ENFPEM" localSheetId="13">#REF!</definedName>
    <definedName name="ENFPEM" localSheetId="32">#REF!</definedName>
    <definedName name="ENFPEM" localSheetId="27">#REF!</definedName>
    <definedName name="ENFPEM" localSheetId="26">#REF!</definedName>
    <definedName name="ENFPEM" localSheetId="28">#REF!</definedName>
    <definedName name="ENFPEM" localSheetId="31">#REF!</definedName>
    <definedName name="ENFPEM" localSheetId="29">#REF!</definedName>
    <definedName name="ENFPEM" localSheetId="30">#REF!</definedName>
    <definedName name="ENFPEM" localSheetId="43">#REF!</definedName>
    <definedName name="ENFPEM">#REF!</definedName>
    <definedName name="FIDCOS" localSheetId="33">[2]INICIO!$DH$5:$DI$96</definedName>
    <definedName name="FIDCOS" localSheetId="35">[4]INICIO!$DH$5:$DI$96</definedName>
    <definedName name="FIDCOS" localSheetId="34">[1]INICIO!$DH$5:$DI$96</definedName>
    <definedName name="FIDCOS">[3]INICIO!$DH$5:$DI$96</definedName>
    <definedName name="FPC" localSheetId="33">[2]INICIO!$DE$5:$DF$96</definedName>
    <definedName name="FPC" localSheetId="35">[4]INICIO!$DE$5:$DF$96</definedName>
    <definedName name="FPC" localSheetId="34">[1]INICIO!$DE$5:$DF$96</definedName>
    <definedName name="FPC">[3]INICIO!$DE$5:$DF$96</definedName>
    <definedName name="gasto_gci" localSheetId="33">[2]INICIO!$AO$48:$AO$49</definedName>
    <definedName name="gasto_gci" localSheetId="35">[4]INICIO!$AO$48:$AO$49</definedName>
    <definedName name="gasto_gci" localSheetId="34">[1]INICIO!$AO$48:$AO$49</definedName>
    <definedName name="gasto_gci">[3]INICIO!$AO$48:$AO$49</definedName>
    <definedName name="KEY" localSheetId="34">[9]cats!$A$1:$B$9</definedName>
    <definedName name="KEY">[10]cats!$A$1:$B$9</definedName>
    <definedName name="LABEL" localSheetId="33">[5]INICIO!$AY$5:$AZ$97</definedName>
    <definedName name="LABEL" localSheetId="41">[3]INICIO!$AY$5:$AZ$97</definedName>
    <definedName name="LABEL" localSheetId="35">[6]INICIO!$AY$5:$AZ$97</definedName>
    <definedName name="LABEL" localSheetId="34">[7]INICIO!$AY$5:$AZ$97</definedName>
    <definedName name="LABEL">[8]INICIO!$AY$5:$AZ$97</definedName>
    <definedName name="label1g" localSheetId="33">[2]INICIO!$AA$19</definedName>
    <definedName name="label1g" localSheetId="35">[4]INICIO!$AA$19</definedName>
    <definedName name="label1g" localSheetId="34">[1]INICIO!$AA$19</definedName>
    <definedName name="label1g">[3]INICIO!$AA$19</definedName>
    <definedName name="label1S" localSheetId="33">[2]INICIO!$AA$22</definedName>
    <definedName name="label1S" localSheetId="35">[4]INICIO!$AA$22</definedName>
    <definedName name="label1S" localSheetId="34">[1]INICIO!$AA$22</definedName>
    <definedName name="label1S">[3]INICIO!$AA$22</definedName>
    <definedName name="label2g" localSheetId="33">[2]INICIO!$AA$20</definedName>
    <definedName name="label2g" localSheetId="35">[4]INICIO!$AA$20</definedName>
    <definedName name="label2g" localSheetId="34">[1]INICIO!$AA$20</definedName>
    <definedName name="label2g">[3]INICIO!$AA$20</definedName>
    <definedName name="label2S" localSheetId="33">[2]INICIO!$AA$23</definedName>
    <definedName name="label2S" localSheetId="35">[4]INICIO!$AA$23</definedName>
    <definedName name="label2S" localSheetId="34">[1]INICIO!$AA$23</definedName>
    <definedName name="label2S">[3]INICIO!$AA$23</definedName>
    <definedName name="Líneadeacción" localSheetId="16">[8]INICIO!#REF!</definedName>
    <definedName name="Líneadeacción" localSheetId="15">[8]INICIO!#REF!</definedName>
    <definedName name="Líneadeacción" localSheetId="17">[8]INICIO!#REF!</definedName>
    <definedName name="Líneadeacción" localSheetId="18">[8]INICIO!#REF!</definedName>
    <definedName name="Líneadeacción" localSheetId="19">[8]INICIO!#REF!</definedName>
    <definedName name="Líneadeacción" localSheetId="20">[8]INICIO!#REF!</definedName>
    <definedName name="Líneadeacción" localSheetId="22">[8]INICIO!#REF!</definedName>
    <definedName name="Líneadeacción" localSheetId="21">[8]INICIO!#REF!</definedName>
    <definedName name="Líneadeacción" localSheetId="24">[8]INICIO!#REF!</definedName>
    <definedName name="Líneadeacción" localSheetId="7">[8]INICIO!#REF!</definedName>
    <definedName name="Líneadeacción" localSheetId="8">[8]INICIO!#REF!</definedName>
    <definedName name="Líneadeacción" localSheetId="23">[8]INICIO!#REF!</definedName>
    <definedName name="Líneadeacción" localSheetId="9">[8]INICIO!#REF!</definedName>
    <definedName name="Líneadeacción" localSheetId="11">[8]INICIO!#REF!</definedName>
    <definedName name="Líneadeacción" localSheetId="12">[8]INICIO!#REF!</definedName>
    <definedName name="Líneadeacción" localSheetId="10">[8]INICIO!#REF!</definedName>
    <definedName name="Líneadeacción" localSheetId="14">[8]INICIO!#REF!</definedName>
    <definedName name="Líneadeacción" localSheetId="6">[8]INICIO!#REF!</definedName>
    <definedName name="Líneadeacción" localSheetId="13">[8]INICIO!#REF!</definedName>
    <definedName name="Líneadeacción" localSheetId="32">[8]INICIO!#REF!</definedName>
    <definedName name="Líneadeacción" localSheetId="27">[8]INICIO!#REF!</definedName>
    <definedName name="Líneadeacción" localSheetId="26">[8]INICIO!#REF!</definedName>
    <definedName name="Líneadeacción" localSheetId="28">[8]INICIO!#REF!</definedName>
    <definedName name="Líneadeacción" localSheetId="31">[8]INICIO!#REF!</definedName>
    <definedName name="Líneadeacción" localSheetId="29">[8]INICIO!#REF!</definedName>
    <definedName name="Líneadeacción" localSheetId="30">[8]INICIO!#REF!</definedName>
    <definedName name="Líneadeacción" localSheetId="25">[8]INICIO!#REF!</definedName>
    <definedName name="Líneadeacción" localSheetId="33">[5]INICIO!#REF!</definedName>
    <definedName name="Líneadeacción" localSheetId="36">[8]INICIO!#REF!</definedName>
    <definedName name="Líneadeacción" localSheetId="40">[8]INICIO!#REF!</definedName>
    <definedName name="Líneadeacción" localSheetId="43">[8]INICIO!#REF!</definedName>
    <definedName name="Líneadeacción" localSheetId="34">[7]INICIO!#REF!</definedName>
    <definedName name="Líneadeacción">[8]INICIO!#REF!</definedName>
    <definedName name="LISTA_2016" localSheetId="16">#REF!</definedName>
    <definedName name="LISTA_2016" localSheetId="15">#REF!</definedName>
    <definedName name="LISTA_2016" localSheetId="17">#REF!</definedName>
    <definedName name="LISTA_2016" localSheetId="18">#REF!</definedName>
    <definedName name="LISTA_2016" localSheetId="19">#REF!</definedName>
    <definedName name="LISTA_2016" localSheetId="20">#REF!</definedName>
    <definedName name="LISTA_2016" localSheetId="22">#REF!</definedName>
    <definedName name="LISTA_2016" localSheetId="21">#REF!</definedName>
    <definedName name="LISTA_2016" localSheetId="24">#REF!</definedName>
    <definedName name="LISTA_2016" localSheetId="7">#REF!</definedName>
    <definedName name="LISTA_2016" localSheetId="8">#REF!</definedName>
    <definedName name="LISTA_2016" localSheetId="23">#REF!</definedName>
    <definedName name="LISTA_2016" localSheetId="9">#REF!</definedName>
    <definedName name="LISTA_2016" localSheetId="11">#REF!</definedName>
    <definedName name="LISTA_2016" localSheetId="12">#REF!</definedName>
    <definedName name="LISTA_2016" localSheetId="10">#REF!</definedName>
    <definedName name="LISTA_2016" localSheetId="14">#REF!</definedName>
    <definedName name="LISTA_2016" localSheetId="13">#REF!</definedName>
    <definedName name="LISTA_2016" localSheetId="32">#REF!</definedName>
    <definedName name="LISTA_2016" localSheetId="27">#REF!</definedName>
    <definedName name="LISTA_2016" localSheetId="26">#REF!</definedName>
    <definedName name="LISTA_2016" localSheetId="28">#REF!</definedName>
    <definedName name="LISTA_2016" localSheetId="31">#REF!</definedName>
    <definedName name="LISTA_2016" localSheetId="29">#REF!</definedName>
    <definedName name="LISTA_2016" localSheetId="30">#REF!</definedName>
    <definedName name="LISTA_2016" localSheetId="43">#REF!</definedName>
    <definedName name="LISTA_2016">#REF!</definedName>
    <definedName name="lista_ai" localSheetId="33">[2]INICIO!$AO$55:$AO$96</definedName>
    <definedName name="lista_ai" localSheetId="35">[4]INICIO!$AO$55:$AO$96</definedName>
    <definedName name="lista_ai" localSheetId="34">[1]INICIO!$AO$55:$AO$96</definedName>
    <definedName name="lista_ai">[3]INICIO!$AO$55:$AO$96</definedName>
    <definedName name="lista_deleg" localSheetId="33">[2]INICIO!$AR$34:$AR$49</definedName>
    <definedName name="lista_deleg" localSheetId="35">[4]INICIO!$AR$34:$AR$49</definedName>
    <definedName name="lista_deleg" localSheetId="34">[1]INICIO!$AR$34:$AR$49</definedName>
    <definedName name="lista_deleg">[3]INICIO!$AR$34:$AR$49</definedName>
    <definedName name="lista_eppa" localSheetId="33">[2]INICIO!$AR$55:$AS$149</definedName>
    <definedName name="lista_eppa" localSheetId="35">[4]INICIO!$AR$55:$AS$149</definedName>
    <definedName name="lista_eppa" localSheetId="34">[1]INICIO!$AR$55:$AS$149</definedName>
    <definedName name="lista_eppa">[3]INICIO!$AR$55:$AS$149</definedName>
    <definedName name="LISTA_UR" localSheetId="33">[2]INICIO!$Y$4:$Z$93</definedName>
    <definedName name="LISTA_UR" localSheetId="35">[4]INICIO!$Y$4:$Z$93</definedName>
    <definedName name="LISTA_UR" localSheetId="34">[1]INICIO!$Y$4:$Z$93</definedName>
    <definedName name="LISTA_UR">[3]INICIO!$Y$4:$Z$93</definedName>
    <definedName name="MAPPEGS" localSheetId="16">[8]INICIO!#REF!</definedName>
    <definedName name="MAPPEGS" localSheetId="15">[8]INICIO!#REF!</definedName>
    <definedName name="MAPPEGS" localSheetId="17">[8]INICIO!#REF!</definedName>
    <definedName name="MAPPEGS" localSheetId="18">[8]INICIO!#REF!</definedName>
    <definedName name="MAPPEGS" localSheetId="19">[8]INICIO!#REF!</definedName>
    <definedName name="MAPPEGS" localSheetId="20">[8]INICIO!#REF!</definedName>
    <definedName name="MAPPEGS" localSheetId="22">[8]INICIO!#REF!</definedName>
    <definedName name="MAPPEGS" localSheetId="21">[8]INICIO!#REF!</definedName>
    <definedName name="MAPPEGS" localSheetId="24">[8]INICIO!#REF!</definedName>
    <definedName name="MAPPEGS" localSheetId="7">[8]INICIO!#REF!</definedName>
    <definedName name="MAPPEGS" localSheetId="8">[8]INICIO!#REF!</definedName>
    <definedName name="MAPPEGS" localSheetId="23">[8]INICIO!#REF!</definedName>
    <definedName name="MAPPEGS" localSheetId="9">[8]INICIO!#REF!</definedName>
    <definedName name="MAPPEGS" localSheetId="11">[8]INICIO!#REF!</definedName>
    <definedName name="MAPPEGS" localSheetId="12">[8]INICIO!#REF!</definedName>
    <definedName name="MAPPEGS" localSheetId="10">[8]INICIO!#REF!</definedName>
    <definedName name="MAPPEGS" localSheetId="14">[8]INICIO!#REF!</definedName>
    <definedName name="MAPPEGS" localSheetId="13">[8]INICIO!#REF!</definedName>
    <definedName name="MAPPEGS" localSheetId="32">[8]INICIO!#REF!</definedName>
    <definedName name="MAPPEGS" localSheetId="27">[8]INICIO!#REF!</definedName>
    <definedName name="MAPPEGS" localSheetId="26">[8]INICIO!#REF!</definedName>
    <definedName name="MAPPEGS" localSheetId="28">[8]INICIO!#REF!</definedName>
    <definedName name="MAPPEGS" localSheetId="31">[8]INICIO!#REF!</definedName>
    <definedName name="MAPPEGS" localSheetId="29">[8]INICIO!#REF!</definedName>
    <definedName name="MAPPEGS" localSheetId="30">[8]INICIO!#REF!</definedName>
    <definedName name="MAPPEGS" localSheetId="25">[8]INICIO!#REF!</definedName>
    <definedName name="MAPPEGS" localSheetId="33">[5]INICIO!#REF!</definedName>
    <definedName name="MAPPEGS" localSheetId="36">[8]INICIO!#REF!</definedName>
    <definedName name="MAPPEGS" localSheetId="40">[8]INICIO!#REF!</definedName>
    <definedName name="MAPPEGS" localSheetId="43">[8]INICIO!#REF!</definedName>
    <definedName name="MAPPEGS" localSheetId="34">[7]INICIO!#REF!</definedName>
    <definedName name="MAPPEGS">[8]INICIO!#REF!</definedName>
    <definedName name="MODIF" localSheetId="33">[2]datos!$U$2:$U$31674</definedName>
    <definedName name="MODIF" localSheetId="35">[4]datos!$U$2:$U$31674</definedName>
    <definedName name="MODIF" localSheetId="34">[1]datos!$U$2:$U$31674</definedName>
    <definedName name="MODIF">[3]datos!$U$2:$U$31674</definedName>
    <definedName name="MSG_ERROR1" localSheetId="33">[5]INICIO!$AA$11</definedName>
    <definedName name="MSG_ERROR1" localSheetId="41">[3]INICIO!$AA$11</definedName>
    <definedName name="MSG_ERROR1" localSheetId="35">[6]INICIO!$AA$11</definedName>
    <definedName name="MSG_ERROR1" localSheetId="34">[7]INICIO!$AA$11</definedName>
    <definedName name="MSG_ERROR1">[8]INICIO!$AA$11</definedName>
    <definedName name="MSG_ERROR2" localSheetId="33">[2]INICIO!$AA$12</definedName>
    <definedName name="MSG_ERROR2" localSheetId="35">[4]INICIO!$AA$12</definedName>
    <definedName name="MSG_ERROR2" localSheetId="34">[1]INICIO!$AA$12</definedName>
    <definedName name="MSG_ERROR2">[3]INICIO!$AA$12</definedName>
    <definedName name="OPCION2" localSheetId="38">[8]INICIO!#REF!</definedName>
    <definedName name="OPCION2" localSheetId="16">[8]INICIO!#REF!</definedName>
    <definedName name="OPCION2" localSheetId="15">[8]INICIO!#REF!</definedName>
    <definedName name="OPCION2" localSheetId="17">[8]INICIO!#REF!</definedName>
    <definedName name="OPCION2" localSheetId="18">[8]INICIO!#REF!</definedName>
    <definedName name="OPCION2" localSheetId="19">[8]INICIO!#REF!</definedName>
    <definedName name="OPCION2" localSheetId="20">[8]INICIO!#REF!</definedName>
    <definedName name="OPCION2" localSheetId="22">[8]INICIO!#REF!</definedName>
    <definedName name="OPCION2" localSheetId="21">[8]INICIO!#REF!</definedName>
    <definedName name="OPCION2" localSheetId="24">[8]INICIO!#REF!</definedName>
    <definedName name="OPCION2" localSheetId="7">[8]INICIO!#REF!</definedName>
    <definedName name="OPCION2" localSheetId="8">[8]INICIO!#REF!</definedName>
    <definedName name="OPCION2" localSheetId="23">[8]INICIO!#REF!</definedName>
    <definedName name="OPCION2" localSheetId="9">[8]INICIO!#REF!</definedName>
    <definedName name="OPCION2" localSheetId="11">[8]INICIO!#REF!</definedName>
    <definedName name="OPCION2" localSheetId="12">[8]INICIO!#REF!</definedName>
    <definedName name="OPCION2" localSheetId="10">[8]INICIO!#REF!</definedName>
    <definedName name="OPCION2" localSheetId="14">[8]INICIO!#REF!</definedName>
    <definedName name="OPCION2" localSheetId="6">[8]INICIO!#REF!</definedName>
    <definedName name="OPCION2" localSheetId="13">[8]INICIO!#REF!</definedName>
    <definedName name="OPCION2" localSheetId="32">[8]INICIO!#REF!</definedName>
    <definedName name="OPCION2" localSheetId="27">[8]INICIO!#REF!</definedName>
    <definedName name="OPCION2" localSheetId="26">[8]INICIO!#REF!</definedName>
    <definedName name="OPCION2" localSheetId="28">[8]INICIO!#REF!</definedName>
    <definedName name="OPCION2" localSheetId="31">[8]INICIO!#REF!</definedName>
    <definedName name="OPCION2" localSheetId="29">[8]INICIO!#REF!</definedName>
    <definedName name="OPCION2" localSheetId="30">[8]INICIO!#REF!</definedName>
    <definedName name="OPCION2" localSheetId="25">[8]INICIO!#REF!</definedName>
    <definedName name="OPCION2" localSheetId="33">[5]INICIO!#REF!</definedName>
    <definedName name="OPCION2" localSheetId="41">[3]INICIO!#REF!</definedName>
    <definedName name="OPCION2" localSheetId="36">[8]INICIO!#REF!</definedName>
    <definedName name="OPCION2" localSheetId="2">[8]INICIO!#REF!</definedName>
    <definedName name="OPCION2" localSheetId="3">[8]INICIO!#REF!</definedName>
    <definedName name="OPCION2" localSheetId="40">[8]INICIO!#REF!</definedName>
    <definedName name="OPCION2" localSheetId="43">[8]INICIO!#REF!</definedName>
    <definedName name="OPCION2" localSheetId="35">[6]INICIO!#REF!</definedName>
    <definedName name="OPCION2" localSheetId="42">[8]INICIO!#REF!</definedName>
    <definedName name="OPCION2" localSheetId="34">[7]INICIO!#REF!</definedName>
    <definedName name="OPCION2">[8]INICIO!#REF!</definedName>
    <definedName name="ORIG" localSheetId="33">[2]datos!$T$2:$T$31674</definedName>
    <definedName name="ORIG" localSheetId="35">[4]datos!$T$2:$T$31674</definedName>
    <definedName name="ORIG" localSheetId="34">[1]datos!$T$2:$T$31674</definedName>
    <definedName name="ORIG">[3]datos!$T$2:$T$31674</definedName>
    <definedName name="P" localSheetId="33">[2]INICIO!$AO$5:$AP$32</definedName>
    <definedName name="P" localSheetId="35">[4]INICIO!$AO$5:$AP$32</definedName>
    <definedName name="P" localSheetId="34">[1]INICIO!$AO$5:$AP$32</definedName>
    <definedName name="P">[3]INICIO!$AO$5:$AP$32</definedName>
    <definedName name="P_K" localSheetId="33">[2]INICIO!$AO$5:$AO$32</definedName>
    <definedName name="P_K" localSheetId="35">[4]INICIO!$AO$5:$AO$32</definedName>
    <definedName name="P_K" localSheetId="34">[1]INICIO!$AO$5:$AO$32</definedName>
    <definedName name="P_K">[3]INICIO!$AO$5:$AO$32</definedName>
    <definedName name="PE" localSheetId="33">[2]INICIO!$AR$5:$AS$16</definedName>
    <definedName name="PE" localSheetId="35">[4]INICIO!$AR$5:$AS$16</definedName>
    <definedName name="PE" localSheetId="34">[1]INICIO!$AR$5:$AS$16</definedName>
    <definedName name="PE">[3]INICIO!$AR$5:$AS$16</definedName>
    <definedName name="PE_K" localSheetId="33">[2]INICIO!$AR$5:$AR$16</definedName>
    <definedName name="PE_K" localSheetId="35">[4]INICIO!$AR$5:$AR$16</definedName>
    <definedName name="PE_K" localSheetId="34">[1]INICIO!$AR$5:$AR$16</definedName>
    <definedName name="PE_K">[3]INICIO!$AR$5:$AR$16</definedName>
    <definedName name="PEDO" localSheetId="16">[5]INICIO!#REF!</definedName>
    <definedName name="PEDO" localSheetId="15">[5]INICIO!#REF!</definedName>
    <definedName name="PEDO" localSheetId="17">[5]INICIO!#REF!</definedName>
    <definedName name="PEDO" localSheetId="18">[5]INICIO!#REF!</definedName>
    <definedName name="PEDO" localSheetId="19">[5]INICIO!#REF!</definedName>
    <definedName name="PEDO" localSheetId="20">[5]INICIO!#REF!</definedName>
    <definedName name="PEDO" localSheetId="22">[5]INICIO!#REF!</definedName>
    <definedName name="PEDO" localSheetId="21">[5]INICIO!#REF!</definedName>
    <definedName name="PEDO" localSheetId="24">[5]INICIO!#REF!</definedName>
    <definedName name="PEDO" localSheetId="7">[5]INICIO!#REF!</definedName>
    <definedName name="PEDO" localSheetId="8">[5]INICIO!#REF!</definedName>
    <definedName name="PEDO" localSheetId="23">[5]INICIO!#REF!</definedName>
    <definedName name="PEDO" localSheetId="9">[5]INICIO!#REF!</definedName>
    <definedName name="PEDO" localSheetId="11">[5]INICIO!#REF!</definedName>
    <definedName name="PEDO" localSheetId="12">[5]INICIO!#REF!</definedName>
    <definedName name="PEDO" localSheetId="10">[5]INICIO!#REF!</definedName>
    <definedName name="PEDO" localSheetId="14">[5]INICIO!#REF!</definedName>
    <definedName name="PEDO" localSheetId="13">[5]INICIO!#REF!</definedName>
    <definedName name="PEDO" localSheetId="32">[5]INICIO!#REF!</definedName>
    <definedName name="PEDO" localSheetId="27">[5]INICIO!#REF!</definedName>
    <definedName name="PEDO" localSheetId="26">[5]INICIO!#REF!</definedName>
    <definedName name="PEDO" localSheetId="28">[5]INICIO!#REF!</definedName>
    <definedName name="PEDO" localSheetId="31">[5]INICIO!#REF!</definedName>
    <definedName name="PEDO" localSheetId="29">[5]INICIO!#REF!</definedName>
    <definedName name="PEDO" localSheetId="30">[5]INICIO!#REF!</definedName>
    <definedName name="PEDO" localSheetId="33">[5]INICIO!#REF!</definedName>
    <definedName name="PEDO" localSheetId="43">[5]INICIO!#REF!</definedName>
    <definedName name="PEDO" localSheetId="34">[7]INICIO!#REF!</definedName>
    <definedName name="PEDO">[5]INICIO!#REF!</definedName>
    <definedName name="PERIODO" localSheetId="16">#REF!</definedName>
    <definedName name="PERIODO" localSheetId="15">#REF!</definedName>
    <definedName name="PERIODO" localSheetId="17">#REF!</definedName>
    <definedName name="PERIODO" localSheetId="18">#REF!</definedName>
    <definedName name="PERIODO" localSheetId="19">#REF!</definedName>
    <definedName name="PERIODO" localSheetId="20">#REF!</definedName>
    <definedName name="PERIODO" localSheetId="22">#REF!</definedName>
    <definedName name="PERIODO" localSheetId="21">#REF!</definedName>
    <definedName name="PERIODO" localSheetId="24">#REF!</definedName>
    <definedName name="PERIODO" localSheetId="7">#REF!</definedName>
    <definedName name="PERIODO" localSheetId="8">#REF!</definedName>
    <definedName name="PERIODO" localSheetId="23">#REF!</definedName>
    <definedName name="PERIODO" localSheetId="9">#REF!</definedName>
    <definedName name="PERIODO" localSheetId="11">#REF!</definedName>
    <definedName name="PERIODO" localSheetId="12">#REF!</definedName>
    <definedName name="PERIODO" localSheetId="10">#REF!</definedName>
    <definedName name="PERIODO" localSheetId="14">#REF!</definedName>
    <definedName name="PERIODO" localSheetId="13">#REF!</definedName>
    <definedName name="PERIODO" localSheetId="32">#REF!</definedName>
    <definedName name="PERIODO" localSheetId="27">#REF!</definedName>
    <definedName name="PERIODO" localSheetId="26">#REF!</definedName>
    <definedName name="PERIODO" localSheetId="28">#REF!</definedName>
    <definedName name="PERIODO" localSheetId="31">#REF!</definedName>
    <definedName name="PERIODO" localSheetId="29">#REF!</definedName>
    <definedName name="PERIODO" localSheetId="30">#REF!</definedName>
    <definedName name="PERIODO" localSheetId="33">#REF!</definedName>
    <definedName name="PERIODO" localSheetId="43">#REF!</definedName>
    <definedName name="PERIODO" localSheetId="34">#REF!</definedName>
    <definedName name="PERIODO">#REF!</definedName>
    <definedName name="PROG" localSheetId="16">#REF!</definedName>
    <definedName name="PROG" localSheetId="15">#REF!</definedName>
    <definedName name="PROG" localSheetId="17">#REF!</definedName>
    <definedName name="PROG" localSheetId="18">#REF!</definedName>
    <definedName name="PROG" localSheetId="19">#REF!</definedName>
    <definedName name="PROG" localSheetId="20">#REF!</definedName>
    <definedName name="PROG" localSheetId="22">#REF!</definedName>
    <definedName name="PROG" localSheetId="21">#REF!</definedName>
    <definedName name="PROG" localSheetId="24">#REF!</definedName>
    <definedName name="PROG" localSheetId="7">#REF!</definedName>
    <definedName name="PROG" localSheetId="8">#REF!</definedName>
    <definedName name="PROG" localSheetId="23">#REF!</definedName>
    <definedName name="PROG" localSheetId="9">#REF!</definedName>
    <definedName name="PROG" localSheetId="11">#REF!</definedName>
    <definedName name="PROG" localSheetId="12">#REF!</definedName>
    <definedName name="PROG" localSheetId="10">#REF!</definedName>
    <definedName name="PROG" localSheetId="14">#REF!</definedName>
    <definedName name="PROG" localSheetId="13">#REF!</definedName>
    <definedName name="PROG" localSheetId="32">#REF!</definedName>
    <definedName name="PROG" localSheetId="27">#REF!</definedName>
    <definedName name="PROG" localSheetId="26">#REF!</definedName>
    <definedName name="PROG" localSheetId="28">#REF!</definedName>
    <definedName name="PROG" localSheetId="31">#REF!</definedName>
    <definedName name="PROG" localSheetId="29">#REF!</definedName>
    <definedName name="PROG" localSheetId="30">#REF!</definedName>
    <definedName name="PROG" localSheetId="33">#REF!</definedName>
    <definedName name="PROG" localSheetId="43">#REF!</definedName>
    <definedName name="PROG" localSheetId="34">#REF!</definedName>
    <definedName name="PROG">#REF!</definedName>
    <definedName name="ptda" localSheetId="16">#REF!</definedName>
    <definedName name="ptda" localSheetId="15">#REF!</definedName>
    <definedName name="ptda" localSheetId="17">#REF!</definedName>
    <definedName name="ptda" localSheetId="18">#REF!</definedName>
    <definedName name="ptda" localSheetId="19">#REF!</definedName>
    <definedName name="ptda" localSheetId="20">#REF!</definedName>
    <definedName name="ptda" localSheetId="22">#REF!</definedName>
    <definedName name="ptda" localSheetId="21">#REF!</definedName>
    <definedName name="ptda" localSheetId="24">#REF!</definedName>
    <definedName name="ptda" localSheetId="7">#REF!</definedName>
    <definedName name="ptda" localSheetId="8">#REF!</definedName>
    <definedName name="ptda" localSheetId="23">#REF!</definedName>
    <definedName name="ptda" localSheetId="9">#REF!</definedName>
    <definedName name="ptda" localSheetId="11">#REF!</definedName>
    <definedName name="ptda" localSheetId="12">#REF!</definedName>
    <definedName name="ptda" localSheetId="10">#REF!</definedName>
    <definedName name="ptda" localSheetId="14">#REF!</definedName>
    <definedName name="ptda" localSheetId="13">#REF!</definedName>
    <definedName name="ptda" localSheetId="32">#REF!</definedName>
    <definedName name="ptda" localSheetId="27">#REF!</definedName>
    <definedName name="ptda" localSheetId="26">#REF!</definedName>
    <definedName name="ptda" localSheetId="28">#REF!</definedName>
    <definedName name="ptda" localSheetId="31">#REF!</definedName>
    <definedName name="ptda" localSheetId="29">#REF!</definedName>
    <definedName name="ptda" localSheetId="30">#REF!</definedName>
    <definedName name="ptda" localSheetId="33">#REF!</definedName>
    <definedName name="ptda" localSheetId="43">#REF!</definedName>
    <definedName name="ptda" localSheetId="34">#REF!</definedName>
    <definedName name="ptda">#REF!</definedName>
    <definedName name="rubros_fpc" localSheetId="33">[2]INICIO!$AO$39:$AO$42</definedName>
    <definedName name="rubros_fpc" localSheetId="35">[4]INICIO!$AO$39:$AO$42</definedName>
    <definedName name="rubros_fpc" localSheetId="34">[1]INICIO!$AO$39:$AO$42</definedName>
    <definedName name="rubros_fpc">[3]INICIO!$AO$39:$AO$42</definedName>
    <definedName name="_xlnm.Print_Titles" localSheetId="37">'ADS-1'!$1:$6</definedName>
    <definedName name="_xlnm.Print_Titles" localSheetId="38">'ADS-2'!$1:$6</definedName>
    <definedName name="_xlnm.Print_Titles" localSheetId="4">'APP-1'!$1:$7</definedName>
    <definedName name="_xlnm.Print_Titles" localSheetId="5">'APP-2'!$1:$6</definedName>
    <definedName name="_xlnm.Print_Titles" localSheetId="16">'APP-3 CULT.TEATRO (REM.2016)'!$1:$8</definedName>
    <definedName name="_xlnm.Print_Titles" localSheetId="15">'APP-3 FAFEF'!$1:$8</definedName>
    <definedName name="_xlnm.Print_Titles" localSheetId="17">'APP-3 FAIS'!$1:$8</definedName>
    <definedName name="_xlnm.Print_Titles" localSheetId="18">'APP-3 FAIS INT 2014'!$1:$8</definedName>
    <definedName name="_xlnm.Print_Titles" localSheetId="19">'APP-3 FAIS INT 2015'!$1:$8</definedName>
    <definedName name="_xlnm.Print_Titles" localSheetId="20">'APP-3 FAIS INT 2016'!$1:$8</definedName>
    <definedName name="_xlnm.Print_Titles" localSheetId="22">'APP-3 FAIS INT 2017'!$1:$8</definedName>
    <definedName name="_xlnm.Print_Titles" localSheetId="21">'APP-3 FAIS REMA 2016'!$1:$8</definedName>
    <definedName name="_xlnm.Print_Titles" localSheetId="24">'APP-3 FORT.FIN (B)'!$1:$8</definedName>
    <definedName name="_xlnm.Print_Titles" localSheetId="7">'APP-3 FORT.FIN I'!$1:$8</definedName>
    <definedName name="_xlnm.Print_Titles" localSheetId="8">'APP-3 FORT.FIN II '!$1:$8</definedName>
    <definedName name="_xlnm.Print_Titles" localSheetId="23">'APP-3 FORT.FIN III'!$1:$8</definedName>
    <definedName name="_xlnm.Print_Titles" localSheetId="9">'APP-3 FORT.FIN VI (REM 2016)'!$1:$8</definedName>
    <definedName name="_xlnm.Print_Titles" localSheetId="11">'APP-3 FORTA III (REM 2016)'!$1:$8</definedName>
    <definedName name="_xlnm.Print_Titles" localSheetId="12">'APP-3 FORTA IV (REM 2016) '!$1:$8</definedName>
    <definedName name="_xlnm.Print_Titles" localSheetId="10">'APP-3 FORTALECE'!$1:$8</definedName>
    <definedName name="_xlnm.Print_Titles" localSheetId="14">'APP-3 FORTAMUN'!$1:$8</definedName>
    <definedName name="_xlnm.Print_Titles" localSheetId="6">'APP-3 FORTASEG'!$1:$8</definedName>
    <definedName name="_xlnm.Print_Titles" localSheetId="13">'APP-3 PARTICIPA'!$1:$8</definedName>
    <definedName name="_xlnm.Print_Titles" localSheetId="32">'APP-4 cultura'!$1:$6</definedName>
    <definedName name="_xlnm.Print_Titles" localSheetId="27">'APP-4 FAFEF'!$1:$6</definedName>
    <definedName name="_xlnm.Print_Titles" localSheetId="26">'APP-4 FORTAFIN 1'!$1:$6</definedName>
    <definedName name="_xlnm.Print_Titles" localSheetId="28">'APP-4 FORTAFINA VI REMA'!$1:$6</definedName>
    <definedName name="_xlnm.Print_Titles" localSheetId="31">'APP-4 FORTAlECE '!$1:$6</definedName>
    <definedName name="_xlnm.Print_Titles" localSheetId="29">'APP-4 FORTAlECE III'!$1:$6</definedName>
    <definedName name="_xlnm.Print_Titles" localSheetId="30">'APP-4 FORTAlECE IV'!$1:$6</definedName>
    <definedName name="_xlnm.Print_Titles" localSheetId="25">'APP-4 FORTAMUN'!$1:$6</definedName>
    <definedName name="_xlnm.Print_Titles" localSheetId="33">AR!$1:$4</definedName>
    <definedName name="_xlnm.Print_Titles" localSheetId="41">AUR!$1:$6</definedName>
    <definedName name="_xlnm.Print_Titles" localSheetId="36">EAP!$1:$11</definedName>
    <definedName name="_xlnm.Print_Titles" localSheetId="1">'ECG-1'!$1:$6</definedName>
    <definedName name="_xlnm.Print_Titles" localSheetId="2">'ECG-2'!$1:$6</definedName>
    <definedName name="_xlnm.Print_Titles" localSheetId="3">EPC!$1:$6</definedName>
    <definedName name="_xlnm.Print_Titles" localSheetId="40">FIC!$1:$9</definedName>
    <definedName name="_xlnm.Print_Titles" localSheetId="35">IAPP!$1:$7</definedName>
    <definedName name="_xlnm.Print_Titles" localSheetId="42">PPD!$1:$7</definedName>
    <definedName name="_xlnm.Print_Titles" localSheetId="34">PPI!$1:$7</definedName>
    <definedName name="_xlnm.Print_Titles" localSheetId="39">SAP!$1:$6</definedName>
    <definedName name="TYA" localSheetId="16">#REF!</definedName>
    <definedName name="TYA" localSheetId="15">#REF!</definedName>
    <definedName name="TYA" localSheetId="17">#REF!</definedName>
    <definedName name="TYA" localSheetId="18">#REF!</definedName>
    <definedName name="TYA" localSheetId="19">#REF!</definedName>
    <definedName name="TYA" localSheetId="20">#REF!</definedName>
    <definedName name="TYA" localSheetId="22">#REF!</definedName>
    <definedName name="TYA" localSheetId="21">#REF!</definedName>
    <definedName name="TYA" localSheetId="24">#REF!</definedName>
    <definedName name="TYA" localSheetId="7">#REF!</definedName>
    <definedName name="TYA" localSheetId="8">#REF!</definedName>
    <definedName name="TYA" localSheetId="23">#REF!</definedName>
    <definedName name="TYA" localSheetId="9">#REF!</definedName>
    <definedName name="TYA" localSheetId="11">#REF!</definedName>
    <definedName name="TYA" localSheetId="12">#REF!</definedName>
    <definedName name="TYA" localSheetId="10">#REF!</definedName>
    <definedName name="TYA" localSheetId="14">#REF!</definedName>
    <definedName name="TYA" localSheetId="13">#REF!</definedName>
    <definedName name="TYA" localSheetId="32">#REF!</definedName>
    <definedName name="TYA" localSheetId="27">#REF!</definedName>
    <definedName name="TYA" localSheetId="26">#REF!</definedName>
    <definedName name="TYA" localSheetId="28">#REF!</definedName>
    <definedName name="TYA" localSheetId="31">#REF!</definedName>
    <definedName name="TYA" localSheetId="29">#REF!</definedName>
    <definedName name="TYA" localSheetId="30">#REF!</definedName>
    <definedName name="TYA" localSheetId="33">#REF!</definedName>
    <definedName name="TYA" localSheetId="43">#REF!</definedName>
    <definedName name="TYA" localSheetId="34">#REF!</definedName>
    <definedName name="TYA">#REF!</definedName>
    <definedName name="U" localSheetId="33">[2]INICIO!$Y$4:$Z$93</definedName>
    <definedName name="U" localSheetId="35">[4]INICIO!$Y$4:$Z$93</definedName>
    <definedName name="U" localSheetId="34">[1]INICIO!$Y$4:$Z$93</definedName>
    <definedName name="U">[3]INICIO!$Y$4:$Z$93</definedName>
    <definedName name="UEG_DENOM" localSheetId="33">[2]datos!$R$2:$R$31674</definedName>
    <definedName name="UEG_DENOM" localSheetId="35">[4]datos!$R$2:$R$31674</definedName>
    <definedName name="UEG_DENOM" localSheetId="34">[1]datos!$R$2:$R$31674</definedName>
    <definedName name="UEG_DENOM">[3]datos!$R$2:$R$31674</definedName>
    <definedName name="UR" localSheetId="33">[2]INICIO!$AJ$5:$AM$99</definedName>
    <definedName name="UR" localSheetId="35">[4]INICIO!$AJ$5:$AM$99</definedName>
    <definedName name="UR" localSheetId="34">[1]INICIO!$AJ$5:$AM$99</definedName>
    <definedName name="UR">[3]INICIO!$AJ$5:$AM$99</definedName>
  </definedNames>
  <calcPr calcId="162913"/>
</workbook>
</file>

<file path=xl/calcChain.xml><?xml version="1.0" encoding="utf-8"?>
<calcChain xmlns="http://schemas.openxmlformats.org/spreadsheetml/2006/main">
  <c r="K13" i="8" l="1"/>
  <c r="Q73" i="105"/>
  <c r="Q64" i="105" s="1"/>
  <c r="Q55" i="105" s="1"/>
  <c r="Q54" i="105" s="1"/>
  <c r="S14" i="119" l="1"/>
  <c r="R14" i="119"/>
  <c r="P14" i="119"/>
  <c r="U14" i="119" s="1"/>
  <c r="K13" i="119"/>
  <c r="K14" i="119"/>
  <c r="L13" i="121"/>
  <c r="K13" i="121"/>
  <c r="L13" i="117"/>
  <c r="K13" i="117"/>
  <c r="L13" i="116"/>
  <c r="K13" i="116"/>
  <c r="L13" i="114"/>
  <c r="K13" i="114"/>
  <c r="L13" i="112"/>
  <c r="K13" i="112"/>
  <c r="Q14" i="119" l="1"/>
  <c r="T14" i="119"/>
  <c r="K15" i="107" l="1"/>
  <c r="L27" i="106"/>
  <c r="K27" i="106"/>
  <c r="L22" i="106"/>
  <c r="K22" i="106"/>
  <c r="L19" i="106"/>
  <c r="K19" i="106"/>
  <c r="L14" i="106"/>
  <c r="K14" i="106"/>
  <c r="K14" i="109"/>
  <c r="U17" i="102" l="1"/>
  <c r="T17" i="102"/>
  <c r="S17" i="102"/>
  <c r="R17" i="102"/>
  <c r="K14" i="100"/>
  <c r="L26" i="99"/>
  <c r="L25" i="99"/>
  <c r="L17" i="99"/>
  <c r="K17" i="99"/>
  <c r="L14" i="99"/>
  <c r="K14" i="99"/>
  <c r="L28" i="99"/>
  <c r="K28" i="99"/>
  <c r="K26" i="99"/>
  <c r="K25" i="99"/>
  <c r="K24" i="99"/>
  <c r="K23" i="99"/>
  <c r="K22" i="99"/>
  <c r="L24" i="99"/>
  <c r="L23" i="99"/>
  <c r="L22" i="99"/>
  <c r="K14" i="80"/>
  <c r="L14" i="80"/>
  <c r="P58" i="8" l="1"/>
  <c r="P73" i="105" l="1"/>
  <c r="P64" i="105" s="1"/>
  <c r="P55" i="105" s="1"/>
  <c r="P54" i="105" s="1"/>
  <c r="O73" i="105"/>
  <c r="O64" i="105" s="1"/>
  <c r="O55" i="105" s="1"/>
  <c r="O54" i="105" s="1"/>
  <c r="N73" i="105"/>
  <c r="N64" i="105" s="1"/>
  <c r="N55" i="105" s="1"/>
  <c r="N54" i="105" s="1"/>
  <c r="M73" i="105"/>
  <c r="M64" i="105" s="1"/>
  <c r="M55" i="105" s="1"/>
  <c r="M54" i="105" s="1"/>
  <c r="O15" i="120" l="1"/>
  <c r="N15" i="120"/>
  <c r="M15" i="120"/>
  <c r="L13" i="119"/>
  <c r="O16" i="119"/>
  <c r="N16" i="119"/>
  <c r="M16" i="119"/>
  <c r="O15" i="121"/>
  <c r="N15" i="121"/>
  <c r="M15" i="121"/>
  <c r="O15" i="117"/>
  <c r="N15" i="117"/>
  <c r="M15" i="117"/>
  <c r="O15" i="116"/>
  <c r="N15" i="116"/>
  <c r="M15" i="116"/>
  <c r="L14" i="109"/>
  <c r="L17" i="108"/>
  <c r="K17" i="108"/>
  <c r="L15" i="107"/>
  <c r="L14" i="107"/>
  <c r="K14" i="107"/>
  <c r="K93" i="105"/>
  <c r="K89" i="105"/>
  <c r="K88" i="105"/>
  <c r="K86" i="105"/>
  <c r="K83" i="105"/>
  <c r="K81" i="105"/>
  <c r="K76" i="105"/>
  <c r="K74" i="105"/>
  <c r="K72" i="105"/>
  <c r="K70" i="105"/>
  <c r="K69" i="105"/>
  <c r="K68" i="105"/>
  <c r="K67" i="105"/>
  <c r="K66" i="105"/>
  <c r="K63" i="105"/>
  <c r="K62" i="105"/>
  <c r="K60" i="105"/>
  <c r="K58" i="105"/>
  <c r="K53" i="105"/>
  <c r="K52" i="105"/>
  <c r="K48" i="105"/>
  <c r="K43" i="105"/>
  <c r="K41" i="105"/>
  <c r="K36" i="105"/>
  <c r="K32" i="105"/>
  <c r="K31" i="105"/>
  <c r="K28" i="105"/>
  <c r="K27" i="105"/>
  <c r="K25" i="105"/>
  <c r="K22" i="105"/>
  <c r="K19" i="105"/>
  <c r="K17" i="105"/>
  <c r="L93" i="105" l="1"/>
  <c r="L89" i="105"/>
  <c r="L88" i="105"/>
  <c r="L86" i="105"/>
  <c r="L83" i="105"/>
  <c r="L81" i="105"/>
  <c r="L76" i="105"/>
  <c r="L74" i="105"/>
  <c r="L72" i="105"/>
  <c r="L70" i="105"/>
  <c r="L69" i="105"/>
  <c r="L68" i="105"/>
  <c r="L67" i="105"/>
  <c r="L66" i="105"/>
  <c r="L63" i="105"/>
  <c r="L62" i="105"/>
  <c r="L60" i="105"/>
  <c r="L58" i="105"/>
  <c r="L53" i="105"/>
  <c r="L52" i="105"/>
  <c r="L48" i="105"/>
  <c r="L43" i="105"/>
  <c r="L41" i="105"/>
  <c r="L36" i="105"/>
  <c r="L32" i="105"/>
  <c r="L31" i="105"/>
  <c r="L30" i="105"/>
  <c r="L28" i="105"/>
  <c r="L27" i="105"/>
  <c r="L25" i="105"/>
  <c r="L22" i="105"/>
  <c r="L19" i="105"/>
  <c r="L17" i="105"/>
  <c r="K14" i="105"/>
  <c r="L14" i="105"/>
  <c r="L14" i="104"/>
  <c r="K14" i="104"/>
  <c r="L14" i="103"/>
  <c r="K14" i="103"/>
  <c r="L17" i="102"/>
  <c r="K17" i="102"/>
  <c r="L14" i="102"/>
  <c r="L14" i="101"/>
  <c r="L14" i="100"/>
  <c r="C75" i="84" l="1"/>
  <c r="C12" i="84"/>
  <c r="K157" i="88" l="1"/>
  <c r="K179" i="88"/>
  <c r="K203" i="88"/>
  <c r="J216" i="88"/>
  <c r="K233" i="88"/>
  <c r="I260" i="88"/>
  <c r="J260" i="88"/>
  <c r="L13" i="120" l="1"/>
  <c r="K13" i="120"/>
  <c r="L14" i="119"/>
  <c r="D13" i="97" l="1"/>
  <c r="G17" i="26"/>
  <c r="D13" i="22"/>
  <c r="F7" i="84" l="1"/>
  <c r="D7" i="84"/>
  <c r="S13" i="121"/>
  <c r="R13" i="121"/>
  <c r="P13" i="121"/>
  <c r="U13" i="121" s="1"/>
  <c r="P12" i="121"/>
  <c r="Q12" i="121" s="1"/>
  <c r="P11" i="121"/>
  <c r="Q11" i="121" s="1"/>
  <c r="P10" i="121"/>
  <c r="Q10" i="121" s="1"/>
  <c r="P9" i="121"/>
  <c r="P15" i="121" s="1"/>
  <c r="S13" i="120"/>
  <c r="R13" i="120"/>
  <c r="P13" i="120"/>
  <c r="U13" i="120" s="1"/>
  <c r="P12" i="120"/>
  <c r="Q12" i="120" s="1"/>
  <c r="P11" i="120"/>
  <c r="Q11" i="120" s="1"/>
  <c r="P10" i="120"/>
  <c r="Q10" i="120" s="1"/>
  <c r="P9" i="120"/>
  <c r="P15" i="120" s="1"/>
  <c r="S13" i="119"/>
  <c r="R13" i="119"/>
  <c r="P13" i="119"/>
  <c r="T13" i="119" s="1"/>
  <c r="P12" i="119"/>
  <c r="Q12" i="119" s="1"/>
  <c r="P11" i="119"/>
  <c r="Q11" i="119" s="1"/>
  <c r="P10" i="119"/>
  <c r="P9" i="119"/>
  <c r="S13" i="117"/>
  <c r="R13" i="117"/>
  <c r="P13" i="117"/>
  <c r="U13" i="117" s="1"/>
  <c r="P12" i="117"/>
  <c r="Q12" i="117" s="1"/>
  <c r="P11" i="117"/>
  <c r="Q11" i="117" s="1"/>
  <c r="P10" i="117"/>
  <c r="Q10" i="117" s="1"/>
  <c r="P9" i="117"/>
  <c r="P15" i="117" s="1"/>
  <c r="S13" i="116"/>
  <c r="R13" i="116"/>
  <c r="P13" i="116"/>
  <c r="U13" i="116" s="1"/>
  <c r="P12" i="116"/>
  <c r="Q12" i="116" s="1"/>
  <c r="P11" i="116"/>
  <c r="Q11" i="116" s="1"/>
  <c r="P10" i="116"/>
  <c r="Q10" i="116" s="1"/>
  <c r="P9" i="116"/>
  <c r="P15" i="116" s="1"/>
  <c r="O15" i="114"/>
  <c r="N15" i="114"/>
  <c r="M15" i="114"/>
  <c r="S13" i="114"/>
  <c r="R13" i="114"/>
  <c r="P13" i="114"/>
  <c r="T13" i="114" s="1"/>
  <c r="P12" i="114"/>
  <c r="Q12" i="114" s="1"/>
  <c r="P11" i="114"/>
  <c r="Q11" i="114" s="1"/>
  <c r="P10" i="114"/>
  <c r="Q10" i="114" s="1"/>
  <c r="P9" i="114"/>
  <c r="Q9" i="114" s="1"/>
  <c r="Q15" i="114" s="1"/>
  <c r="O15" i="112"/>
  <c r="N15" i="112"/>
  <c r="M15" i="112"/>
  <c r="S13" i="112"/>
  <c r="R13" i="112"/>
  <c r="P13" i="112"/>
  <c r="U13" i="112" s="1"/>
  <c r="P12" i="112"/>
  <c r="Q12" i="112" s="1"/>
  <c r="P11" i="112"/>
  <c r="Q11" i="112" s="1"/>
  <c r="P10" i="112"/>
  <c r="Q10" i="112" s="1"/>
  <c r="P9" i="112"/>
  <c r="P15" i="112" s="1"/>
  <c r="Q16" i="109"/>
  <c r="P16" i="109"/>
  <c r="O16" i="109"/>
  <c r="N16" i="109"/>
  <c r="M16" i="109"/>
  <c r="U17" i="108"/>
  <c r="T17" i="108"/>
  <c r="S17" i="108"/>
  <c r="R17" i="108"/>
  <c r="Q19" i="108"/>
  <c r="P19" i="108"/>
  <c r="O19" i="108"/>
  <c r="N19" i="108"/>
  <c r="M19" i="108"/>
  <c r="U16" i="107"/>
  <c r="T16" i="107"/>
  <c r="S16" i="107"/>
  <c r="R16" i="107"/>
  <c r="U15" i="107"/>
  <c r="T15" i="107"/>
  <c r="S15" i="107"/>
  <c r="R15" i="107"/>
  <c r="Q18" i="107"/>
  <c r="P18" i="107"/>
  <c r="O18" i="107"/>
  <c r="N18" i="107"/>
  <c r="M18" i="107"/>
  <c r="U27" i="106"/>
  <c r="T27" i="106"/>
  <c r="S27" i="106"/>
  <c r="R27" i="106"/>
  <c r="U22" i="106"/>
  <c r="T22" i="106"/>
  <c r="S22" i="106"/>
  <c r="R22" i="106"/>
  <c r="U19" i="106"/>
  <c r="T19" i="106"/>
  <c r="S19" i="106"/>
  <c r="R19" i="106"/>
  <c r="M29" i="106"/>
  <c r="K30" i="105"/>
  <c r="U93" i="105"/>
  <c r="T93" i="105"/>
  <c r="S93" i="105"/>
  <c r="R93" i="105"/>
  <c r="U89" i="105"/>
  <c r="T89" i="105"/>
  <c r="S89" i="105"/>
  <c r="R89" i="105"/>
  <c r="U88" i="105"/>
  <c r="T88" i="105"/>
  <c r="S88" i="105"/>
  <c r="R88" i="105"/>
  <c r="U86" i="105"/>
  <c r="T86" i="105"/>
  <c r="S86" i="105"/>
  <c r="R86" i="105"/>
  <c r="U83" i="105"/>
  <c r="T83" i="105"/>
  <c r="S83" i="105"/>
  <c r="R83" i="105"/>
  <c r="U81" i="105"/>
  <c r="T81" i="105"/>
  <c r="S81" i="105"/>
  <c r="R81" i="105"/>
  <c r="U76" i="105"/>
  <c r="T76" i="105"/>
  <c r="S76" i="105"/>
  <c r="R76" i="105"/>
  <c r="U74" i="105"/>
  <c r="T74" i="105"/>
  <c r="S74" i="105"/>
  <c r="R74" i="105"/>
  <c r="U72" i="105"/>
  <c r="T72" i="105"/>
  <c r="S72" i="105"/>
  <c r="R72" i="105"/>
  <c r="U70" i="105"/>
  <c r="T70" i="105"/>
  <c r="S70" i="105"/>
  <c r="R70" i="105"/>
  <c r="U69" i="105"/>
  <c r="T69" i="105"/>
  <c r="S69" i="105"/>
  <c r="R69" i="105"/>
  <c r="U68" i="105"/>
  <c r="T68" i="105"/>
  <c r="S68" i="105"/>
  <c r="R68" i="105"/>
  <c r="U67" i="105"/>
  <c r="T67" i="105"/>
  <c r="S67" i="105"/>
  <c r="R67" i="105"/>
  <c r="U66" i="105"/>
  <c r="T66" i="105"/>
  <c r="S66" i="105"/>
  <c r="R66" i="105"/>
  <c r="U63" i="105"/>
  <c r="T63" i="105"/>
  <c r="S63" i="105"/>
  <c r="R63" i="105"/>
  <c r="U62" i="105"/>
  <c r="T62" i="105"/>
  <c r="S62" i="105"/>
  <c r="R62" i="105"/>
  <c r="U60" i="105"/>
  <c r="T60" i="105"/>
  <c r="S60" i="105"/>
  <c r="R60" i="105"/>
  <c r="U58" i="105"/>
  <c r="T58" i="105"/>
  <c r="S58" i="105"/>
  <c r="R58" i="105"/>
  <c r="U53" i="105"/>
  <c r="T53" i="105"/>
  <c r="S53" i="105"/>
  <c r="R53" i="105"/>
  <c r="U52" i="105"/>
  <c r="T52" i="105"/>
  <c r="S52" i="105"/>
  <c r="R52" i="105"/>
  <c r="U48" i="105"/>
  <c r="T48" i="105"/>
  <c r="S48" i="105"/>
  <c r="R48" i="105"/>
  <c r="U43" i="105"/>
  <c r="T43" i="105"/>
  <c r="S43" i="105"/>
  <c r="R43" i="105"/>
  <c r="U41" i="105"/>
  <c r="T41" i="105"/>
  <c r="S41" i="105"/>
  <c r="R41" i="105"/>
  <c r="U36" i="105"/>
  <c r="T36" i="105"/>
  <c r="S36" i="105"/>
  <c r="R36" i="105"/>
  <c r="U32" i="105"/>
  <c r="T32" i="105"/>
  <c r="S32" i="105"/>
  <c r="R32" i="105"/>
  <c r="U31" i="105"/>
  <c r="T31" i="105"/>
  <c r="S31" i="105"/>
  <c r="R31" i="105"/>
  <c r="U30" i="105"/>
  <c r="T30" i="105"/>
  <c r="S30" i="105"/>
  <c r="R30" i="105"/>
  <c r="U28" i="105"/>
  <c r="T28" i="105"/>
  <c r="S28" i="105"/>
  <c r="R28" i="105"/>
  <c r="U27" i="105"/>
  <c r="T27" i="105"/>
  <c r="S27" i="105"/>
  <c r="R27" i="105"/>
  <c r="U25" i="105"/>
  <c r="T25" i="105"/>
  <c r="S25" i="105"/>
  <c r="R25" i="105"/>
  <c r="U22" i="105"/>
  <c r="T22" i="105"/>
  <c r="S22" i="105"/>
  <c r="R22" i="105"/>
  <c r="U19" i="105"/>
  <c r="T19" i="105"/>
  <c r="S19" i="105"/>
  <c r="R19" i="105"/>
  <c r="U17" i="105"/>
  <c r="T17" i="105"/>
  <c r="S17" i="105"/>
  <c r="R17" i="105"/>
  <c r="U14" i="105"/>
  <c r="T14" i="105"/>
  <c r="S14" i="105"/>
  <c r="R14" i="105"/>
  <c r="Q96" i="105"/>
  <c r="P96" i="105"/>
  <c r="O96" i="105"/>
  <c r="N96" i="105"/>
  <c r="M96" i="105"/>
  <c r="Q16" i="104"/>
  <c r="P16" i="104"/>
  <c r="O16" i="104"/>
  <c r="N16" i="104"/>
  <c r="M16" i="104"/>
  <c r="Q16" i="103"/>
  <c r="P16" i="103"/>
  <c r="O16" i="103"/>
  <c r="N16" i="103"/>
  <c r="M16" i="103"/>
  <c r="Q19" i="102"/>
  <c r="P19" i="102"/>
  <c r="O19" i="102"/>
  <c r="N19" i="102"/>
  <c r="M19" i="102"/>
  <c r="Q16" i="101"/>
  <c r="P16" i="101"/>
  <c r="O16" i="101"/>
  <c r="N16" i="101"/>
  <c r="M16" i="101"/>
  <c r="Q16" i="100"/>
  <c r="P16" i="100"/>
  <c r="O16" i="100"/>
  <c r="N16" i="100"/>
  <c r="M16" i="100"/>
  <c r="U28" i="99"/>
  <c r="T28" i="99"/>
  <c r="S28" i="99"/>
  <c r="R28" i="99"/>
  <c r="U26" i="99"/>
  <c r="T26" i="99"/>
  <c r="S26" i="99"/>
  <c r="R26" i="99"/>
  <c r="U25" i="99"/>
  <c r="T25" i="99"/>
  <c r="S25" i="99"/>
  <c r="R25" i="99"/>
  <c r="U24" i="99"/>
  <c r="T24" i="99"/>
  <c r="S24" i="99"/>
  <c r="R24" i="99"/>
  <c r="U23" i="99"/>
  <c r="T23" i="99"/>
  <c r="S23" i="99"/>
  <c r="R23" i="99"/>
  <c r="U22" i="99"/>
  <c r="T22" i="99"/>
  <c r="S22" i="99"/>
  <c r="R22" i="99"/>
  <c r="U17" i="99"/>
  <c r="T17" i="99"/>
  <c r="S17" i="99"/>
  <c r="R17" i="99"/>
  <c r="Q31" i="99"/>
  <c r="P31" i="99"/>
  <c r="O31" i="99"/>
  <c r="N31" i="99"/>
  <c r="M31" i="99"/>
  <c r="Q16" i="80"/>
  <c r="P16" i="80"/>
  <c r="O16" i="80"/>
  <c r="N16" i="80"/>
  <c r="M16" i="80"/>
  <c r="L101" i="8"/>
  <c r="O101" i="8"/>
  <c r="N101" i="8"/>
  <c r="M101" i="8"/>
  <c r="B19" i="48"/>
  <c r="E19" i="48"/>
  <c r="D19" i="48"/>
  <c r="C19" i="48"/>
  <c r="Q9" i="121" l="1"/>
  <c r="Q15" i="121" s="1"/>
  <c r="Q10" i="119"/>
  <c r="Q16" i="119" s="1"/>
  <c r="P16" i="119"/>
  <c r="Q13" i="114"/>
  <c r="Q9" i="112"/>
  <c r="Q15" i="112" s="1"/>
  <c r="Q9" i="116"/>
  <c r="Q15" i="116" s="1"/>
  <c r="Q9" i="120"/>
  <c r="Q15" i="120" s="1"/>
  <c r="Q13" i="117"/>
  <c r="Q9" i="119"/>
  <c r="T13" i="121"/>
  <c r="Q13" i="121"/>
  <c r="U13" i="114"/>
  <c r="P15" i="114"/>
  <c r="T13" i="112"/>
  <c r="T13" i="116"/>
  <c r="Q9" i="117"/>
  <c r="Q15" i="117" s="1"/>
  <c r="Q13" i="119"/>
  <c r="U13" i="119"/>
  <c r="T13" i="120"/>
  <c r="Q13" i="112"/>
  <c r="Q13" i="116"/>
  <c r="T13" i="117"/>
  <c r="Q13" i="120"/>
  <c r="K99" i="8" l="1"/>
  <c r="K95" i="8"/>
  <c r="K94" i="8"/>
  <c r="K92" i="8"/>
  <c r="K89" i="8"/>
  <c r="K87" i="8"/>
  <c r="K82" i="8"/>
  <c r="K80" i="8"/>
  <c r="K78" i="8"/>
  <c r="K76" i="8"/>
  <c r="K75" i="8"/>
  <c r="K74" i="8"/>
  <c r="K73" i="8"/>
  <c r="K72" i="8"/>
  <c r="K71" i="8"/>
  <c r="K68" i="8"/>
  <c r="K67" i="8"/>
  <c r="K65" i="8"/>
  <c r="K63" i="8"/>
  <c r="K58" i="8"/>
  <c r="K57" i="8"/>
  <c r="K53" i="8"/>
  <c r="K48" i="8"/>
  <c r="K46" i="8"/>
  <c r="K41" i="8"/>
  <c r="K37" i="8"/>
  <c r="K36" i="8"/>
  <c r="K35" i="8"/>
  <c r="K34" i="8"/>
  <c r="K32" i="8"/>
  <c r="K31" i="8"/>
  <c r="K29" i="8"/>
  <c r="K26" i="8"/>
  <c r="K25" i="8"/>
  <c r="K22" i="8"/>
  <c r="K21" i="8"/>
  <c r="K19" i="8"/>
  <c r="K18" i="8"/>
  <c r="K15" i="8"/>
  <c r="G89" i="67" l="1"/>
  <c r="E89" i="67"/>
  <c r="C20" i="71" l="1"/>
  <c r="B20" i="71"/>
  <c r="F89" i="67" l="1"/>
  <c r="U14" i="109" l="1"/>
  <c r="T14" i="109"/>
  <c r="S14" i="109"/>
  <c r="R14" i="109"/>
  <c r="U14" i="108"/>
  <c r="T14" i="108"/>
  <c r="S14" i="108"/>
  <c r="R14" i="108"/>
  <c r="U14" i="107"/>
  <c r="T14" i="107"/>
  <c r="S14" i="107"/>
  <c r="R14" i="107"/>
  <c r="Q29" i="106"/>
  <c r="P29" i="106"/>
  <c r="O29" i="106"/>
  <c r="N29" i="106"/>
  <c r="U14" i="106"/>
  <c r="T14" i="106"/>
  <c r="S14" i="106"/>
  <c r="R14" i="106"/>
  <c r="U14" i="104"/>
  <c r="T14" i="104"/>
  <c r="S14" i="104"/>
  <c r="R14" i="104"/>
  <c r="U14" i="103"/>
  <c r="T14" i="103"/>
  <c r="S14" i="103"/>
  <c r="R14" i="103"/>
  <c r="U14" i="102"/>
  <c r="T14" i="102"/>
  <c r="S14" i="102"/>
  <c r="R14" i="102"/>
  <c r="K14" i="102"/>
  <c r="U14" i="101"/>
  <c r="T14" i="101"/>
  <c r="S14" i="101"/>
  <c r="R14" i="101"/>
  <c r="K14" i="101"/>
  <c r="U14" i="100"/>
  <c r="T14" i="100"/>
  <c r="S14" i="100"/>
  <c r="R14" i="100"/>
  <c r="U14" i="99"/>
  <c r="T14" i="99"/>
  <c r="S14" i="99"/>
  <c r="R14" i="99"/>
  <c r="U14" i="80"/>
  <c r="T14" i="80"/>
  <c r="S14" i="80"/>
  <c r="R14" i="80"/>
  <c r="P99" i="8"/>
  <c r="P95" i="8"/>
  <c r="P94" i="8"/>
  <c r="P92" i="8"/>
  <c r="P89" i="8"/>
  <c r="P87" i="8"/>
  <c r="P82" i="8"/>
  <c r="P80" i="8"/>
  <c r="P78" i="8"/>
  <c r="P76" i="8"/>
  <c r="P75" i="8"/>
  <c r="P74" i="8"/>
  <c r="P73" i="8"/>
  <c r="P72" i="8"/>
  <c r="P71" i="8"/>
  <c r="P68" i="8"/>
  <c r="P67" i="8"/>
  <c r="P65" i="8"/>
  <c r="P63" i="8"/>
  <c r="P57" i="8"/>
  <c r="P53" i="8"/>
  <c r="P48" i="8"/>
  <c r="P46" i="8"/>
  <c r="P41" i="8"/>
  <c r="P37" i="8"/>
  <c r="Q37" i="8" s="1"/>
  <c r="P36" i="8"/>
  <c r="P35" i="8"/>
  <c r="P34" i="8"/>
  <c r="P32" i="8"/>
  <c r="P31" i="8"/>
  <c r="P29" i="8"/>
  <c r="P26" i="8"/>
  <c r="P25" i="8"/>
  <c r="P22" i="8"/>
  <c r="P21" i="8"/>
  <c r="P19" i="8"/>
  <c r="P18" i="8"/>
  <c r="P15" i="8"/>
  <c r="P13" i="8"/>
  <c r="Q99" i="8" l="1"/>
  <c r="Q95" i="8"/>
  <c r="Q94" i="8"/>
  <c r="Q92" i="8"/>
  <c r="Q89" i="8"/>
  <c r="Q87" i="8"/>
  <c r="Q82" i="8"/>
  <c r="Q80" i="8"/>
  <c r="Q78" i="8"/>
  <c r="Q76" i="8"/>
  <c r="Q75" i="8"/>
  <c r="Q74" i="8"/>
  <c r="Q73" i="8"/>
  <c r="Q72" i="8"/>
  <c r="Q71" i="8"/>
  <c r="Q68" i="8"/>
  <c r="Q67" i="8"/>
  <c r="Q65" i="8"/>
  <c r="Q63" i="8"/>
  <c r="Q58" i="8"/>
  <c r="Q57" i="8"/>
  <c r="Q53" i="8"/>
  <c r="Q48" i="8"/>
  <c r="Q46" i="8"/>
  <c r="Q41" i="8"/>
  <c r="Q36" i="8"/>
  <c r="Q35" i="8"/>
  <c r="Q34" i="8"/>
  <c r="Q32" i="8"/>
  <c r="Q31" i="8"/>
  <c r="Q29" i="8"/>
  <c r="Q26" i="8"/>
  <c r="Q25" i="8"/>
  <c r="Q22" i="8"/>
  <c r="Q21" i="8"/>
  <c r="Q19" i="8"/>
  <c r="Q18" i="8"/>
  <c r="Q15" i="8"/>
  <c r="Q13" i="8"/>
  <c r="H34" i="97" l="1"/>
  <c r="D34" i="97"/>
  <c r="H33" i="97"/>
  <c r="D33" i="97"/>
  <c r="H32" i="97"/>
  <c r="D32" i="97"/>
  <c r="G31" i="97"/>
  <c r="F31" i="97"/>
  <c r="E31" i="97"/>
  <c r="C31" i="97"/>
  <c r="H30" i="97"/>
  <c r="D30" i="97"/>
  <c r="H29" i="97"/>
  <c r="D29" i="97"/>
  <c r="H28" i="97"/>
  <c r="D28" i="97"/>
  <c r="G27" i="97"/>
  <c r="F27" i="97"/>
  <c r="E27" i="97"/>
  <c r="C27" i="97"/>
  <c r="C24" i="97" s="1"/>
  <c r="H26" i="97"/>
  <c r="D26" i="97"/>
  <c r="H25" i="97"/>
  <c r="G24" i="97"/>
  <c r="H22" i="97"/>
  <c r="D22" i="97"/>
  <c r="H21" i="97"/>
  <c r="D21" i="97"/>
  <c r="H20" i="97"/>
  <c r="D20" i="97"/>
  <c r="G19" i="97"/>
  <c r="F19" i="97"/>
  <c r="E19" i="97"/>
  <c r="C19" i="97"/>
  <c r="H18" i="97"/>
  <c r="D18" i="97"/>
  <c r="H17" i="97"/>
  <c r="D17" i="97"/>
  <c r="H16" i="97"/>
  <c r="D16" i="97"/>
  <c r="G15" i="97"/>
  <c r="F15" i="97"/>
  <c r="E15" i="97"/>
  <c r="C15" i="97"/>
  <c r="C12" i="97" s="1"/>
  <c r="H14" i="97"/>
  <c r="D14" i="97"/>
  <c r="H13" i="97"/>
  <c r="G12" i="97"/>
  <c r="F24" i="97" l="1"/>
  <c r="H27" i="97"/>
  <c r="F12" i="97"/>
  <c r="F36" i="97" s="1"/>
  <c r="H19" i="97"/>
  <c r="C36" i="97"/>
  <c r="G36" i="97"/>
  <c r="H15" i="97"/>
  <c r="H31" i="97"/>
  <c r="E12" i="97"/>
  <c r="D15" i="97"/>
  <c r="D19" i="97"/>
  <c r="E24" i="97"/>
  <c r="H24" i="97" s="1"/>
  <c r="D27" i="97"/>
  <c r="D31" i="97"/>
  <c r="H12" i="97" l="1"/>
  <c r="D12" i="97"/>
  <c r="E36" i="97"/>
  <c r="H36" i="97" l="1"/>
  <c r="D36" i="97"/>
</calcChain>
</file>

<file path=xl/sharedStrings.xml><?xml version="1.0" encoding="utf-8"?>
<sst xmlns="http://schemas.openxmlformats.org/spreadsheetml/2006/main" count="2812" uniqueCount="1027">
  <si>
    <t>(3)</t>
  </si>
  <si>
    <t>(4)</t>
  </si>
  <si>
    <t>(5)</t>
  </si>
  <si>
    <t>(7)</t>
  </si>
  <si>
    <t>(8)</t>
  </si>
  <si>
    <t>(9)</t>
  </si>
  <si>
    <t>(6)</t>
  </si>
  <si>
    <t>AI</t>
  </si>
  <si>
    <t>DENOMINACIÓN</t>
  </si>
  <si>
    <t>FÍSICO</t>
  </si>
  <si>
    <t>R      E      S      U      L      T      A      D      O      S</t>
  </si>
  <si>
    <t>DESCRIPCIÓN</t>
  </si>
  <si>
    <t>CARACTERÍSTICAS</t>
  </si>
  <si>
    <t xml:space="preserve">CAPÍTULO   </t>
  </si>
  <si>
    <t xml:space="preserve">DELEGACIÓN  </t>
  </si>
  <si>
    <t>COLONIA</t>
  </si>
  <si>
    <t>EJERCIDO</t>
  </si>
  <si>
    <t>A)</t>
  </si>
  <si>
    <t>B)</t>
  </si>
  <si>
    <t xml:space="preserve"> BENEFICIARIO</t>
  </si>
  <si>
    <t xml:space="preserve"> TOTAL</t>
  </si>
  <si>
    <t>DESTINO DEL GASTO</t>
  </si>
  <si>
    <t>MODIFICADO</t>
  </si>
  <si>
    <t>UNIDAD
DE
MEDIDA</t>
  </si>
  <si>
    <t>ALCANZADO
(2)</t>
  </si>
  <si>
    <t>RENDIMIENTOS
FINANCIEROS</t>
  </si>
  <si>
    <t>NOMBRE DEL FIDEICOMISO</t>
  </si>
  <si>
    <t>SALDO</t>
  </si>
  <si>
    <t>GASTO</t>
  </si>
  <si>
    <t>INGRESO</t>
  </si>
  <si>
    <t>PARTIDA</t>
  </si>
  <si>
    <t>FECHA DE PUBLICACIÓN DE REGLAS DE OPERACIÓN</t>
  </si>
  <si>
    <t>PPD PRESUPUESTO PARTICIPATIVO PARA LAS DELEGACIONES</t>
  </si>
  <si>
    <t>PROYECTO</t>
  </si>
  <si>
    <t>COLONIA O PUEBLO ORIGINARIO</t>
  </si>
  <si>
    <t>AVANCE DEL
 PROYECTO
 (%)</t>
  </si>
  <si>
    <t xml:space="preserve"> EJERCIDO
3</t>
  </si>
  <si>
    <t>F</t>
  </si>
  <si>
    <t>SF</t>
  </si>
  <si>
    <t>FI</t>
  </si>
  <si>
    <t>DEVENGADO
(2)</t>
  </si>
  <si>
    <t>EJERCIDO
(3)</t>
  </si>
  <si>
    <t>ALCANZADO
(3)</t>
  </si>
  <si>
    <t>AVANCE %</t>
  </si>
  <si>
    <t>3/1*100
=(4)</t>
  </si>
  <si>
    <t>3/2*100
=(5)</t>
  </si>
  <si>
    <t>DEVENGADO
(8)</t>
  </si>
  <si>
    <t>EJERCIDO
(9)</t>
  </si>
  <si>
    <t>FUENTE DE
FINANCIAMIENTO</t>
  </si>
  <si>
    <t>DATOS GENERALES DEL FIDEICOMISO</t>
  </si>
  <si>
    <t>Denominación del Fideicomiso: (3)</t>
  </si>
  <si>
    <t>Fecha de su constitución: (4)</t>
  </si>
  <si>
    <t>Fideicomitente: (5)</t>
  </si>
  <si>
    <t>Fideicomisario: (6)</t>
  </si>
  <si>
    <t>Fiduciario: (7)</t>
  </si>
  <si>
    <t>Objeto de su constitución: (8)</t>
  </si>
  <si>
    <t>Modificaciones al objeto de su constitución: (9)</t>
  </si>
  <si>
    <t>Objeto actual: (10)</t>
  </si>
  <si>
    <t>DISPONIBILIDAD PRESUPUESTAL DEL FIDEICOMISO</t>
  </si>
  <si>
    <t>Disponibilidad de Recursos al Finalizar el Trimestre Anterior: (11)</t>
  </si>
  <si>
    <t>Disponibilidad de Recursos al Finalizar el Trimestre de Referencia: (12)</t>
  </si>
  <si>
    <t>Variación de la Disponibilidad: (13)</t>
  </si>
  <si>
    <t>ESTADO FINANCIERO DEL FIDEICOMISO</t>
  </si>
  <si>
    <t>Activo: (14)</t>
  </si>
  <si>
    <t>Pasivo: (15)</t>
  </si>
  <si>
    <t>Capital: (16)</t>
  </si>
  <si>
    <t>AVANCE PRESUPUESTAL DEL FIDEICOMISO</t>
  </si>
  <si>
    <t>Naturaleza del Gasto:  (17)</t>
  </si>
  <si>
    <t>Destino del Gasto: (18)</t>
  </si>
  <si>
    <t>Monto Ejercido (19)</t>
  </si>
  <si>
    <t>PP</t>
  </si>
  <si>
    <t>B)  EXPLICACIÓN A LAS VARIACIONES DEL PRESUPUESTO EJERCIDO RESPECTO AL DEVENGADO</t>
  </si>
  <si>
    <t>ECG-1 EVOLUCIÓN PRESUPUESTAL POR CAPÍTULO DE GASTO CON DÍGITO IDENTIFICADOR 1</t>
  </si>
  <si>
    <t>ECG-2 EVOLUCIÓN PRESUPUESTAL POR CAPÍTULO DE GASTO CON DÍGITO IDENTIFICADOR  2</t>
  </si>
  <si>
    <t>ADS-1 AYUDAS, DONATIVOS Y SUBSIDIOS</t>
  </si>
  <si>
    <t>TOTAL URG (9)</t>
  </si>
  <si>
    <t>ADS-2  AYUDAS, DONATIVOS Y SUBSIDIOS A FIDEICOMISOS</t>
  </si>
  <si>
    <t>EAP EVOLUCIÓN DE LAS ADECUACIONES PRESUPUESTALES</t>
  </si>
  <si>
    <t>SAP   PROGRAMAS QUE OTORGAN SUBSIDIOS Y APOYOS A LA POBLACIÓN</t>
  </si>
  <si>
    <t>EPC EVOLUCIÓN PRESUPUESTAL DE PARTIDAS CENTRALIZADAS O CONSOLIDADAS</t>
  </si>
  <si>
    <t>FIC  FIDEICOMISOS CONSTITUIDOS</t>
  </si>
  <si>
    <t>EJE</t>
  </si>
  <si>
    <t>APP-1 AVANCE PROGRAMÁTICO-PRESUPUESTAL DE ACTIVIDADES INSTITUCIONALES</t>
  </si>
  <si>
    <t>APP-2  EXPLICACIÓN A LAS VARIACIONES DEL AVANCE PROGRAMÁTICO-PRESUPUESTAL DE ACTIVIDADES INSTITUCIONALES</t>
  </si>
  <si>
    <t>VARIACIÓN</t>
  </si>
  <si>
    <t>APP-3  AVANCE PROGRAMÁTICO-PRESUPUESTAL DE ACTIVIDADES INSTITUCIONALES FINANCIADAS CON RECURSOS DE ORIGEN FEDERAL</t>
  </si>
  <si>
    <t>GASTO CORRIENTE O DE INVERSIÓN</t>
  </si>
  <si>
    <t>APROBADO</t>
  </si>
  <si>
    <t>VARIACIÓN ABSOLUTA: 
 (MODIFICADO-APROBADO)</t>
  </si>
  <si>
    <t xml:space="preserve"> AYUDAS, DONATIVOS Y SUBSIDIOS OTORGADOS</t>
  </si>
  <si>
    <t>VARIACIÓN %:
((MODIFICADO/APROBADO)-1)*100</t>
  </si>
  <si>
    <t>PRESUPUESTAL   (Pesos con dos decimales)</t>
  </si>
  <si>
    <t>PRESUPUESTO (Pesos con dos decimales)</t>
  </si>
  <si>
    <t>TOTAL GASTO CORRIENTE</t>
  </si>
  <si>
    <t>APROBADO*</t>
  </si>
  <si>
    <t>TOTAL GASTO DE CAPITAL</t>
  </si>
  <si>
    <t xml:space="preserve"> TIPO</t>
  </si>
  <si>
    <t>PAGADO
(4)</t>
  </si>
  <si>
    <t>(5)=2-1</t>
  </si>
  <si>
    <t>(6)=3-2</t>
  </si>
  <si>
    <r>
      <t xml:space="preserve">B) </t>
    </r>
    <r>
      <rPr>
        <b/>
        <sz val="8"/>
        <rFont val="Gotham Rounded Book"/>
        <family val="3"/>
      </rPr>
      <t xml:space="preserve">(11)  </t>
    </r>
  </si>
  <si>
    <r>
      <t xml:space="preserve">A) </t>
    </r>
    <r>
      <rPr>
        <b/>
        <sz val="8"/>
        <rFont val="Gotham Rounded Book"/>
        <family val="3"/>
      </rPr>
      <t xml:space="preserve">(10) </t>
    </r>
  </si>
  <si>
    <t>TOTAL URG  (12)</t>
  </si>
  <si>
    <t>DEVENGADO
(5)</t>
  </si>
  <si>
    <t>EJERCIDO
(6)</t>
  </si>
  <si>
    <t>PAGADO
(7)</t>
  </si>
  <si>
    <t>IARCM
(%)
3/8</t>
  </si>
  <si>
    <t>PAGADO
(10)</t>
  </si>
  <si>
    <t>8/6*100
=(11)</t>
  </si>
  <si>
    <t>8/7*100
=(12)</t>
  </si>
  <si>
    <t>9/6*100
=(13)</t>
  </si>
  <si>
    <t>9/7*100
=(14)</t>
  </si>
  <si>
    <t>PRESUPUESTO  
(Pesos con dos decimales)</t>
  </si>
  <si>
    <t>MONTO
(Pesos con dos decimales)</t>
  </si>
  <si>
    <r>
      <t xml:space="preserve"> PRESUPUESTO 
(Pesos con dos decimales)</t>
    </r>
    <r>
      <rPr>
        <b/>
        <vertAlign val="superscript"/>
        <sz val="8"/>
        <rFont val="Gotham Rounded Book"/>
        <family val="3"/>
      </rPr>
      <t xml:space="preserve"> </t>
    </r>
  </si>
  <si>
    <t>MODIFICADO
(7)</t>
  </si>
  <si>
    <t>APROBADO
(6)</t>
  </si>
  <si>
    <t xml:space="preserve">PROYECTOS, ACCIONES, O PROGRAMAS </t>
  </si>
  <si>
    <t>CAUSAS DE LAS ADECUACIONES AL PRESUPUESTO</t>
  </si>
  <si>
    <t>ACCIÓN O PROYECTO</t>
  </si>
  <si>
    <t>ORIGINAL
(1)</t>
  </si>
  <si>
    <t>ICPPP
(%)
5/4
(8)</t>
  </si>
  <si>
    <t>A) Causas de las variaciones del Índice de Aplicación de Recursos para la Consecución de Metas Programadas (IARCM)</t>
  </si>
  <si>
    <r>
      <t>DENOMINACIÓN DEL PROGRAMA</t>
    </r>
    <r>
      <rPr>
        <b/>
        <vertAlign val="superscript"/>
        <sz val="9"/>
        <rFont val="Gotham Rounded Book"/>
        <family val="3"/>
      </rPr>
      <t>1/</t>
    </r>
  </si>
  <si>
    <t>AR  ACCIONES REALIZADAS PARA LA CONSECUCIÓN DE METAS DE LAS ACTIVIDADES INSTITUCIONALES</t>
  </si>
  <si>
    <t>AO</t>
  </si>
  <si>
    <t>UNIDAD DE
MEDIDA</t>
  </si>
  <si>
    <t>METAS</t>
  </si>
  <si>
    <t>PRESUPUESTO (Pesos)</t>
  </si>
  <si>
    <t>ORIGINAL</t>
  </si>
  <si>
    <t>ALCANZADA</t>
  </si>
  <si>
    <t>PRESUPUESTO EJERCIDO
(Pesos con dos decimales)</t>
  </si>
  <si>
    <t>DEVENGADO</t>
  </si>
  <si>
    <t>Estado Analítico del Ejercicio del Presupuesto de Egresos Detallado - LDF</t>
  </si>
  <si>
    <t>(PESOS)</t>
  </si>
  <si>
    <t xml:space="preserve">C O N C E P T O  </t>
  </si>
  <si>
    <t>EGRESOS</t>
  </si>
  <si>
    <t>SUBEJERCICIO</t>
  </si>
  <si>
    <t>PAGADO</t>
  </si>
  <si>
    <t>Clasificación de Servicios Personales por Categoría</t>
  </si>
  <si>
    <t>AMPLIACIONES/
REDUCCIONES</t>
  </si>
  <si>
    <t>A. Personal Administrativo y de Servicio Público</t>
  </si>
  <si>
    <t>B. Magisterio</t>
  </si>
  <si>
    <t>D. Seguridad Pública</t>
  </si>
  <si>
    <t>F. Sentencias Laborales Definitivas</t>
  </si>
  <si>
    <t>I. GASTO NO ETIQUETADO (A+B+C+D+E+F)</t>
  </si>
  <si>
    <t>II. GASTO ETIQUETADO  (A+B+C+D+E+F)</t>
  </si>
  <si>
    <t>TOTAL DEL GASTO EN SERVICIOS PERSONALES III = (I+II)</t>
  </si>
  <si>
    <t>C. Servicios de Salud C = (c1+c2)</t>
  </si>
  <si>
    <t>c1) Personal Administrativo</t>
  </si>
  <si>
    <t>c2) Personal Médico, Paramédico y Afín</t>
  </si>
  <si>
    <t>E. Gastos Asoc. a la Implemt.  de Nvas. Leyes Fed. o Ref. de las Mismas E = (e1+e2)</t>
  </si>
  <si>
    <t>e1 )Nombre del Programa o Ley 1</t>
  </si>
  <si>
    <t>e2) Nombre del Programa o Ley 2</t>
  </si>
  <si>
    <t>PROGRAMADO
 (1)</t>
  </si>
  <si>
    <t>PROGRAMADO 
 (1)</t>
  </si>
  <si>
    <t>A)  EXPLICACIÓN A LAS VARIACIONES DEL PRESUPUESTO  DEVENGADO  RESPECTO DEL PROGRAMADO AL PERIODO</t>
  </si>
  <si>
    <t>PROGRAMADO
 (4)</t>
  </si>
  <si>
    <t>PROGRAMADO 
 (2)</t>
  </si>
  <si>
    <t>PROGRAMADA</t>
  </si>
  <si>
    <t>PROGRAMADO</t>
  </si>
  <si>
    <t>PROGRAMADO
2</t>
  </si>
  <si>
    <t>APROBADO 
1</t>
  </si>
  <si>
    <t>ICMPP
(%)
2/1=(3)</t>
  </si>
  <si>
    <t>AUR ASIGNACIONES ADICIONALES AUTORIZADOS A LAS UNIDADES RESPONSABLES DEL GASTO EN EL 
DECRETO DE PRESUPUESTO DE EGRESOS DE LA CIUDAD DE MÉXICO PARA EL EJERCICIO FISCAL 2017</t>
  </si>
  <si>
    <t>* Se refiere al presupuesto autorizado en el Anexo II del Decreto de Presupuesto de Egresos para el ejercicio fiscal 2017.</t>
  </si>
  <si>
    <t>CAPÍTULO</t>
  </si>
  <si>
    <t>PPI PROGRAMAS Y PROYECTOS DE INVERSIÓN</t>
  </si>
  <si>
    <t>Clave
Proyecto de Inversión</t>
  </si>
  <si>
    <t>Avance Físico
%</t>
  </si>
  <si>
    <t>Presupuesto
(Pesos con dos decimales)</t>
  </si>
  <si>
    <t>Descripción de Acciones Realizadas</t>
  </si>
  <si>
    <t>Aprobado</t>
  </si>
  <si>
    <t>Modificado</t>
  </si>
  <si>
    <t>Ejercido</t>
  </si>
  <si>
    <t>Denominación del Proyecto de Inversión</t>
  </si>
  <si>
    <t>INFORME  DE  AVANCE  TRIMESTRAL
ENERO-SEPTIEMBRE 2017</t>
  </si>
  <si>
    <t>APP-4 AVANCE PROGRAMÁTICO-PRESUPUESTAL DE LAS ACCIONES REALIZADAS CON RECURSOS DE ORIGEN FEDERAL</t>
  </si>
  <si>
    <t xml:space="preserve">1/ Se refiere a programas que cuentan con reglas de operación publicadas en la Gaceta Oficial de la Ciudad de México. </t>
  </si>
  <si>
    <t>IAPP INDICADORES ASOCIADOS A PROGRAMAS PRESUPUESTARIOS</t>
  </si>
  <si>
    <t>Nombre del Indicador</t>
  </si>
  <si>
    <t>Objetivo</t>
  </si>
  <si>
    <t>Nivel del Objetivo</t>
  </si>
  <si>
    <t>Tipo de Indicador</t>
  </si>
  <si>
    <t>Método de Cálculo</t>
  </si>
  <si>
    <t>Dimensión a Medir</t>
  </si>
  <si>
    <t>Frecuencia de Medición</t>
  </si>
  <si>
    <t>Unidad de Medida</t>
  </si>
  <si>
    <t>Línea Base</t>
  </si>
  <si>
    <t xml:space="preserve">Meta Programada al Periodo </t>
  </si>
  <si>
    <t>Meta Alcanzada al Periodo</t>
  </si>
  <si>
    <t>DELEGACION VENUSTIANO CARRANZA</t>
  </si>
  <si>
    <t xml:space="preserve">Titular: </t>
  </si>
  <si>
    <t xml:space="preserve">Responsable: </t>
  </si>
  <si>
    <t xml:space="preserve">DIRECTORA GENERAL DE ADMINISTRACIÓN </t>
  </si>
  <si>
    <t>UNIDAD RESPONSABLE DEL GASTO: 02 CD 15 DELEGACION VENUSTIANO CARRANZA</t>
  </si>
  <si>
    <t>PERÍODO: ENERO - SEPTIEMBRE 2017</t>
  </si>
  <si>
    <t xml:space="preserve"> NOMBRE DEL ENTE PÚBLICO  02 CD 15 DELEGACION VENUSTIANO CARRANZA</t>
  </si>
  <si>
    <t xml:space="preserve">Del 1 de enero al 30 de Sepgtiembre de 2017 </t>
  </si>
  <si>
    <t>PERIODO: ENERO - SEPTIEMBRE 2017</t>
  </si>
  <si>
    <t>Equidad e Inclusion Social para el Desarrollo Humano</t>
  </si>
  <si>
    <t>Desarrollo Social</t>
  </si>
  <si>
    <t>Salud</t>
  </si>
  <si>
    <t>Prestacion de Servicios de Salud a la Comunidad</t>
  </si>
  <si>
    <t>Apoyo a la Salud</t>
  </si>
  <si>
    <t>PNA</t>
  </si>
  <si>
    <t>Generacion de Recursos para la Salud</t>
  </si>
  <si>
    <t>Mantenimiento, Conservacion y Rehabilitacion de Infraestructura en Salud</t>
  </si>
  <si>
    <t>INM</t>
  </si>
  <si>
    <t>Recreacion, Cultura y otras Manifestaciones Sociales</t>
  </si>
  <si>
    <t>Deporte y Recreacion</t>
  </si>
  <si>
    <t>Construcción  y Ampliación de Infraestructura Deportiva</t>
  </si>
  <si>
    <t>Fomento de Actividades Deportivas y Recreativas</t>
  </si>
  <si>
    <t>EVE</t>
  </si>
  <si>
    <t>Cultura</t>
  </si>
  <si>
    <t>Construcción y Ampliación de Infraestructura Cultural</t>
  </si>
  <si>
    <t>Promoción de Actividades Culturales</t>
  </si>
  <si>
    <t>Educacion</t>
  </si>
  <si>
    <t>Educacion Basica</t>
  </si>
  <si>
    <t>Apoyo a la Educación</t>
  </si>
  <si>
    <t>Mantenimiento, Conservacion y Rehabilitacion de Infraestructura Educativa</t>
  </si>
  <si>
    <t>Proteccion Social</t>
  </si>
  <si>
    <t>Familia e Hijos</t>
  </si>
  <si>
    <t>Apoyo a Jefas de Familia</t>
  </si>
  <si>
    <t>Otros Grupos  Vulnerables</t>
  </si>
  <si>
    <t>Servicios Complementarios de Apoyo a Personas con Discapacidad</t>
  </si>
  <si>
    <t>Servicios Complementarios de Apoyo Social a Adultos Mayores</t>
  </si>
  <si>
    <t>Otros de Seguridad Social y Asistencia Social</t>
  </si>
  <si>
    <t>Apoyo a la Juventud</t>
  </si>
  <si>
    <t>Construccion y Ampliacion de Infrastructura de Desarrollo Social</t>
  </si>
  <si>
    <t>Operación de Centros de Desarrollo Infantil en Delegaciones</t>
  </si>
  <si>
    <t>Servicio y Ayuda de Asistencia Social</t>
  </si>
  <si>
    <t>Desarrollo Economico</t>
  </si>
  <si>
    <t>Asuntos Economicos, Comerciales y Laborales en General</t>
  </si>
  <si>
    <t>Asuntos Laborales Generales</t>
  </si>
  <si>
    <t>Fomento al Empleo</t>
  </si>
  <si>
    <t>Gobernabilidad, Seguridad y Proteccion Ciudadana.</t>
  </si>
  <si>
    <t>Gobierno</t>
  </si>
  <si>
    <t>Asuntos de Orden Publico y de Seguridad Interior</t>
  </si>
  <si>
    <t>Policia</t>
  </si>
  <si>
    <t>Apoyo a la Prevención del Delito</t>
  </si>
  <si>
    <t>Proteccion Civil</t>
  </si>
  <si>
    <t>Gestión Integral del Riesgo en Materia de Protección Civil</t>
  </si>
  <si>
    <t>ACC</t>
  </si>
  <si>
    <t>Desarrollo  Economico Sustentable.</t>
  </si>
  <si>
    <t>Vivienda y Servicios a la Comunidad</t>
  </si>
  <si>
    <t>Ordenacion de Aguas Residuales, Drenaje y Alcantarillado</t>
  </si>
  <si>
    <t>Provisión Emergente de Agua Potable</t>
  </si>
  <si>
    <t>M3</t>
  </si>
  <si>
    <t>Asuntos Economicos  y Comerciales en General</t>
  </si>
  <si>
    <t>Proyectos Estratégicos de Desarrollo y Fomento Económico</t>
  </si>
  <si>
    <t>Reordenamiento de la Vía Pública con Enfoque de Desarrollo Económico</t>
  </si>
  <si>
    <t>CMC</t>
  </si>
  <si>
    <t>Habitabilidad y Servicios, Espacio Publico e Infraestructura.</t>
  </si>
  <si>
    <t>Proteccion Ambiental</t>
  </si>
  <si>
    <t>Ordenacion de Desechos</t>
  </si>
  <si>
    <t>Recolección de Residuos Sólidos</t>
  </si>
  <si>
    <t>TON</t>
  </si>
  <si>
    <t>Mantenimiento, Conservación y Rehabilitación al Sistema de Drenaje</t>
  </si>
  <si>
    <t>KM</t>
  </si>
  <si>
    <t>Proteccion  de la Diversidad Biologica y del Paisaje</t>
  </si>
  <si>
    <t>Mantenimiento de Áreas Verdes</t>
  </si>
  <si>
    <t>M2</t>
  </si>
  <si>
    <t>Servicio de Poda de Árboles</t>
  </si>
  <si>
    <t>PZA</t>
  </si>
  <si>
    <t>Vivienda y Servicios a la  Comunidad</t>
  </si>
  <si>
    <t>Urbanizacion</t>
  </si>
  <si>
    <t>Balizamiento en Vialidades</t>
  </si>
  <si>
    <t>M</t>
  </si>
  <si>
    <t>Mantenimiento, Conservación y Rehabilitación a Edificios Públicos</t>
  </si>
  <si>
    <t>Mantenimiento, Conservación y Rehabilitación de Banquetas</t>
  </si>
  <si>
    <t>Mantenimiento, Conservación y Rehabilitaación de Infraestructura Comercial</t>
  </si>
  <si>
    <t>Mantenimiento, Conservación y Rehabilitación en Vialidades Secundarias</t>
  </si>
  <si>
    <t>Mantenimiento, Rehabilitación y Conservación de Imagen Urbana</t>
  </si>
  <si>
    <t xml:space="preserve">Abastecimiento de Agua </t>
  </si>
  <si>
    <t>Mantenimiento, Conservación y Rehabilitación de Infraestructura de Agua Potable</t>
  </si>
  <si>
    <t>Alumbrado Publico</t>
  </si>
  <si>
    <t>Alumbrado Público</t>
  </si>
  <si>
    <t>LUM</t>
  </si>
  <si>
    <t>Vivienda</t>
  </si>
  <si>
    <t>Mantenimiento, Conservación y Rehabilitación para Unidades Habitacionales y Vivienda</t>
  </si>
  <si>
    <t>APO</t>
  </si>
  <si>
    <t>Efectividad, Rendicion de Cuentas y  Combate a la Corrupcion.</t>
  </si>
  <si>
    <t>Coordinacion de la Politica de Gobierno</t>
  </si>
  <si>
    <t>Presidencia / Gubernatura</t>
  </si>
  <si>
    <t>Coordinación de Políticas</t>
  </si>
  <si>
    <t>SER</t>
  </si>
  <si>
    <t>Asuntos Juridicos</t>
  </si>
  <si>
    <t>Servicios Legales</t>
  </si>
  <si>
    <t>Otros Servicios Generales</t>
  </si>
  <si>
    <t>Servicios Estadisticos</t>
  </si>
  <si>
    <t>Servicios Informáticos</t>
  </si>
  <si>
    <t xml:space="preserve">Otros </t>
  </si>
  <si>
    <t>Apoyo Administrativo</t>
  </si>
  <si>
    <t>TRM</t>
  </si>
  <si>
    <t>Sistema de Orientacion y Quejas</t>
  </si>
  <si>
    <t>Otras Industrias y Otros Asuntos Económicos.</t>
  </si>
  <si>
    <t>Otros Asuntos Económicos</t>
  </si>
  <si>
    <t>Servicio de Expedición de Licencias y Permisos</t>
  </si>
  <si>
    <t>GOBERNABILIDAD, SEGURIDAD Y PROTECCION CIUDADANA.</t>
  </si>
  <si>
    <t>GOBIERNO</t>
  </si>
  <si>
    <t>ASUNTOS DE ORDEN PÚBLICO Y DE SEGURIDAD INTERIOR</t>
  </si>
  <si>
    <t>POLICIA</t>
  </si>
  <si>
    <t>APOYO A LA PREVENCIÓN DEL DELITO</t>
  </si>
  <si>
    <t>EVENTO</t>
  </si>
  <si>
    <t xml:space="preserve"> </t>
  </si>
  <si>
    <t>FONDO, CONVENIO, SUBSIDIO O PARTICIPACIÓN:  RECURSOS FEDERALES-PROVISIONES SALARIALES Y ECONÓMICAS-FONDO PARA EL FORTALECIMIENTO FINANCIERO I-2017-LIQUIDA DE PRINCIPAL</t>
  </si>
  <si>
    <t>FONDO, CONVENIO, SUBSIDIO O PARTICIPACIÓN:  RECURSOS FEDERALES-PROVISIONES SALARIALES Y ECONÓMICAS-FONDO PARA EL FORTALECIMIENTO FINANCIERO II-2017-LIQUIDA DE PRINCIPAL</t>
  </si>
  <si>
    <t>EQUIDAD E INCLUSION SOCIAL PARA EL DESARROLLO HUMANO</t>
  </si>
  <si>
    <t>DESARROLLO SOCIAL</t>
  </si>
  <si>
    <t>SALUD</t>
  </si>
  <si>
    <t>GENERACIÓN DE RECURSOS PARA LA SALUD</t>
  </si>
  <si>
    <t>MANTENIMIENTO, CONSERVACIÓN Y REHABILITACIÓN DE INFRAESTRUCTURA EN SALUD</t>
  </si>
  <si>
    <t>INMUEBLE</t>
  </si>
  <si>
    <t>EDUCACIÓN</t>
  </si>
  <si>
    <t>EDUCACION BASICA</t>
  </si>
  <si>
    <t>MANTENIMIENTO, CONSERVACIÓN Y REHABILITACIÓN DE INFRAESTRUCTURA EDUCATIVA</t>
  </si>
  <si>
    <t>HABITABILIDAD Y SERVICIOS, ESPACIO PUBLICO E INFRAESTRUCTURA.</t>
  </si>
  <si>
    <t>VIVIENDA Y SERVICIOS A LA COMUNIDAD</t>
  </si>
  <si>
    <t>URBANIZACION</t>
  </si>
  <si>
    <t>MANTENIMIENTO, CONSERVACIÓN Y REHABILITACIÓN A EDIFICIOS PÚBLICOS</t>
  </si>
  <si>
    <t>MANTENIMIENTO, CONSERVACIÓN Y REHABILITACIÓN DE BANQUETAS</t>
  </si>
  <si>
    <t>METRO CUADRADO</t>
  </si>
  <si>
    <t>MANTENIMIENTO, CONSERVACIÓN Y REHABILITACIÓN DE INFRAESTRUCTURA COMERCIAL</t>
  </si>
  <si>
    <t>MANTENIMIENTO, CONSERVACIÓN Y REHABILITACIÓN EN VIALIDADES SECUNDARIAS</t>
  </si>
  <si>
    <t>MANTENIMIENTO, REHABILITACIÓN Y CONSERVACIÓN DE IMAGEN URBANA</t>
  </si>
  <si>
    <t>ESPACIO PÚBLICO</t>
  </si>
  <si>
    <t>ALUMBRADO PUBLICO</t>
  </si>
  <si>
    <t>ALUMBRADO PÚBLICO</t>
  </si>
  <si>
    <t>LUMINARIA</t>
  </si>
  <si>
    <t>FONDO, CONVENIO, SUBSIDIO O PARTICIPACIÓN:  RECURSOS FEDERALES-PROVISIONES SALARIALES Y ECONÓMICAS-PROGRAMA DE FORTALECIMIENTO FINANCIERO VI-2016-REMANENTES DE PRINCIPAL</t>
  </si>
  <si>
    <t>RECREACIÓN, CULTURA Y OTRAS MANIFESTACIONES SOCIALES</t>
  </si>
  <si>
    <t>DEPORTE Y RECREACION</t>
  </si>
  <si>
    <t>CONSTRUCCIÓN Y AMPLIACIÓN DE INFRAESTRUCTURA DEPORTIVA</t>
  </si>
  <si>
    <t>FONDO, CONVENIO, SUBSIDIO O PARTICIPACIÓN:  RECURSOS FEDERALES-PROVISIONES SALARIALES Y ECONÓMICAS-FONDO PARA EL FORTALECIMIENTO DE LA INFRAESTRUCTURA ESTATAL Y MUNICIPAL (FORTALECE)-2017-LIQUIDA DE PRINCIPAL</t>
  </si>
  <si>
    <t>CULTURA</t>
  </si>
  <si>
    <t>CONSTRUCCIÓN Y AMPLIACIÓN DE INFRAESTRUCTURA CULTURAL</t>
  </si>
  <si>
    <t>PROTECCIÓN SOCIAL</t>
  </si>
  <si>
    <t>OTROS DE SEGURIDAD SOCIAL Y ASISTENCIA SOCIAL</t>
  </si>
  <si>
    <t>CONSTRUCCIÓN Y AMPLIACIÓN DE INFRAESTRUCTURA DE DESARROLLO SOCIAL</t>
  </si>
  <si>
    <t>FONDO, CONVENIO, SUBSIDIO O PARTICIPACIÓN:  RECURSOS FEDERALES-PROVISIONES SALARIALES Y ECONÓMICAS-FONDO PARA EL FORTALECIMIENTO DE LA INFRAESTRUCTURA ESTATAL Y MUNICIPAL (FORTALECE III)-2016-REMANENTES DE PRINCIPAL</t>
  </si>
  <si>
    <t>FONDO, CONVENIO, SUBSIDIO O PARTICIPACIÓN:  RECURSOS FEDERALES-PROVISIONES SALARIALES Y ECONÓMICAS-FONDO PARA EL FORTALECIMIENTO DE LA INFRAESTRUCTURA ESTATAL Y MUNICIPAL (FORTALECE IV)-2016-REMANENTES DE PRINCIPAL</t>
  </si>
  <si>
    <t>PRESTACION DE SERVICIOS DE SALUD A LA COMUNIDAD</t>
  </si>
  <si>
    <t>APOYO A LA SALUD</t>
  </si>
  <si>
    <t>PERSONA</t>
  </si>
  <si>
    <t>FOMENTO DE ACTIVIDADES DEPORTIVAS Y RECREATIVAS</t>
  </si>
  <si>
    <t>PROMOCIÓN DE ACTIVIDADES CULTURALES</t>
  </si>
  <si>
    <t>APOYO A LA EDUCACIÓN</t>
  </si>
  <si>
    <t>FAMILIA E HIJOS.</t>
  </si>
  <si>
    <t>APOYO A JEFAS DE FAMILIA</t>
  </si>
  <si>
    <t>OTROS GRUPOS  VULNERABLES</t>
  </si>
  <si>
    <t>SERVICIOS COMPLEMENTARIOS DE APOYO A PERSONAS CON DISCAPACIDAD</t>
  </si>
  <si>
    <t>SERVICIOS COMPLEMENTARIOS DE APOYO SOCIAL A ADULTOS MAYORES</t>
  </si>
  <si>
    <t>APOYO A LA JUVENTUD</t>
  </si>
  <si>
    <t>OPERACIÓN DE CENTROS DE DESARROLLO INFANTIL EN DELEGACIONES</t>
  </si>
  <si>
    <t>SERVICIO Y AYUDA DE ASISTENCIA SOCIAL</t>
  </si>
  <si>
    <t>DESARROLLO ECONÓMICO</t>
  </si>
  <si>
    <t>ASUNTOS ECONÓMICOS, COMERCIALES Y LABORALES EN GENERAL</t>
  </si>
  <si>
    <t>ASUNTOS LABORALES GENERALES</t>
  </si>
  <si>
    <t>FOMENTO AL EMPLEO</t>
  </si>
  <si>
    <t>PROTECCION CIVIL</t>
  </si>
  <si>
    <t>GESTIÓN INTEGRAL DEL RIESGO EN MATERIA DE PROTECCIÓN CIVIL</t>
  </si>
  <si>
    <t>ACCIÓN</t>
  </si>
  <si>
    <t>DESARROLLO  ECONOMICO SUSTENTABLE.</t>
  </si>
  <si>
    <t>ORDENACION DE AGUAS RESIDUALES, DRENAJE Y ALCANTARILLADO</t>
  </si>
  <si>
    <t>PROVISIÓN EMERGENTE DE AGUA POTABLE</t>
  </si>
  <si>
    <t>METRO CÚBICO</t>
  </si>
  <si>
    <t>ASUNTOS ECONOMICOS  Y COMERCIALES EN GENERAL</t>
  </si>
  <si>
    <t>PROYECTOS ESTRATÉGICOS DE DESARROLLO Y FOMENTO ECONÓMICO</t>
  </si>
  <si>
    <t>REORDENAMIENTO DE LA VÍA PÚBLICA CON ENFOQUE DE DESARROLLO ECONÓMICO</t>
  </si>
  <si>
    <t>COMERCIANTE</t>
  </si>
  <si>
    <t>PROTECCIÓN AMBIENTAL</t>
  </si>
  <si>
    <t>ORDENACION DE DESECHOS</t>
  </si>
  <si>
    <t>RECOLECCIÓN DE RESIDUOS SÓLIDOS</t>
  </si>
  <si>
    <t>TONELADA</t>
  </si>
  <si>
    <t>MANTENIMIENTO, CONSERVACIÓN Y REHABILITACIÓN AL SISTEMA DE DRENAJE</t>
  </si>
  <si>
    <t>KILÓMETRO</t>
  </si>
  <si>
    <t>PROTECCION  DE LA DIVERSIDAD BIOLOGICA Y DEL PAISAJE</t>
  </si>
  <si>
    <t>MANTENIMIENTO DE ÁREAS VERDES</t>
  </si>
  <si>
    <t>SERVICIO DE PODA DE ÁRBOLES</t>
  </si>
  <si>
    <t>PIEZA</t>
  </si>
  <si>
    <t>BALIZAMIENTO EN VIALIDADES</t>
  </si>
  <si>
    <t>METRO</t>
  </si>
  <si>
    <t xml:space="preserve">ABASTECIMIENTO DE AGUA </t>
  </si>
  <si>
    <t>MANTENIMIENTO, CONSERVACIÓN Y REHABILITACIÓN DE INFRAESTRUCTURA DE AGUA POTABLE</t>
  </si>
  <si>
    <t xml:space="preserve">VIVIENDA </t>
  </si>
  <si>
    <t>MANTENIMIENTO, CONSERVACIÓN Y REHABILITACIÓN PARA UNIDADES HABITACIONALES Y VIVIENDA</t>
  </si>
  <si>
    <t>APOYO</t>
  </si>
  <si>
    <t>EFECTIVIDAD, RENDICION DE CUENTAS Y  COMBATE A LA CORRUPCION.</t>
  </si>
  <si>
    <t>COORDINACIÓN DE LA POLÍTICA DE GOBIERNO</t>
  </si>
  <si>
    <t>PRESIDENCIA / GUBERNATURA</t>
  </si>
  <si>
    <t>COORDINACIÓN DE POLÍTICAS</t>
  </si>
  <si>
    <t>SERVICIO</t>
  </si>
  <si>
    <t>ASUNTOS JURIDICOS</t>
  </si>
  <si>
    <t>SERVICIOS LEGALES</t>
  </si>
  <si>
    <t>OTROS SERVICIOS GENERALES</t>
  </si>
  <si>
    <t>SERVICIOS ESTADISTICOS</t>
  </si>
  <si>
    <t>SERVICIOS INFORMÁTICOS</t>
  </si>
  <si>
    <t xml:space="preserve">OTROS </t>
  </si>
  <si>
    <t>APOYO ADMINISTRATIVO</t>
  </si>
  <si>
    <t>TRÁMITE</t>
  </si>
  <si>
    <t>SISTEMA DE ORIENTACIÓN Y QUEJAS</t>
  </si>
  <si>
    <t>OTRAS INDUSTRIAS Y OTROS ASUNTOS ECONÓMICOS</t>
  </si>
  <si>
    <t>OTROS ASUNTOS ECONÓMICOS</t>
  </si>
  <si>
    <t>SERVICIO DE EXPEDICIÓN DE LICENCIAS Y PERMISOS</t>
  </si>
  <si>
    <t>DOCUMENTO</t>
  </si>
  <si>
    <t>Total DVC</t>
  </si>
  <si>
    <t>FONDO, CONVENIO, SUBSIDIO O PARTICIPACIÓN: RECURSOS FEDERALES-APORTACIONES FEDERALES PARA ENTIDADES FEDERATIVAS Y MUNICIPIOS-FONDO DE APORTACIONES PARA EL FORTALECIMIENTO DE LAS ENTIDADES FEDERATIVAS(FAFEF)-2017-ORIGINAL DE LA UR</t>
  </si>
  <si>
    <t>FONDO, CONVENIO, SUBSIDIO O PARTICIPACIÓN: RECURSOS FEDERALES-APORTACIONES FEDERALES PARA ENTIDADES FEDERATIVAS Y MUNICIPIOS-FONDO DE APORTACIONES PARA LA INFRAESTRUTURA SOCIAL-2017-ORIGINAL DE LA UR</t>
  </si>
  <si>
    <t>FONDO, CONVENIO, SUBSIDIO O PARTICIPACIÓN: RECURSOS FEDERALES-GOBERNACION-FORTALECIMIENTO DE SEGURIDAD (FORTASEG)-2017-LIQUIDA DE PRINCIPAL</t>
  </si>
  <si>
    <t>TOTAL DVC</t>
  </si>
  <si>
    <t>TOTAL  DVC</t>
  </si>
  <si>
    <t>FONDO, CONVENIO, SUBSIDIO O PARTICIPACIÓN: RECURSOS FEDERALES-APORTACIONES FEDERALES PARA ENTIDADES FEDERATIVAS Y MUNICIPIOS-FONDO DE APORTACIONES PARA EL FORTALECIMIENTO DE LOS MUNICIPIOS Y LAS DEMARCACIONES TERRITORIALES DEL DISTRITO FEDERAL (FORTAMUN)-2017-ORIGINAL DE LA UR</t>
  </si>
  <si>
    <t>ADOLFO LOPEZ MATEOS</t>
  </si>
  <si>
    <t xml:space="preserve">Se realizará el reemplazo de tubería de agua potable por tuberías más ecológicas en toda la colonia </t>
  </si>
  <si>
    <t>CARACOL</t>
  </si>
  <si>
    <t>REHABILITACIÓN DE ESPACIOS PÚBLICOS</t>
  </si>
  <si>
    <t>EL PARQUE</t>
  </si>
  <si>
    <t>EMILIO CARRANZA</t>
  </si>
  <si>
    <t>JAMAICA</t>
  </si>
  <si>
    <t>JANITZIO</t>
  </si>
  <si>
    <t>LORENZO BOTURINI</t>
  </si>
  <si>
    <t>MAGDALENA  MIXHUCA</t>
  </si>
  <si>
    <t>MERCED BALBUENA</t>
  </si>
  <si>
    <t>MICHOACANA</t>
  </si>
  <si>
    <t>MICHOACANA (AMPL)</t>
  </si>
  <si>
    <t>MIGUEL HIDALGO</t>
  </si>
  <si>
    <t>POPULAR RASTRO</t>
  </si>
  <si>
    <t>PRIMERO DE MAYO</t>
  </si>
  <si>
    <t>PROGRESISTA</t>
  </si>
  <si>
    <t>PUEBLA</t>
  </si>
  <si>
    <t>Luminarias antibandalicas</t>
  </si>
  <si>
    <t>SEVILLA</t>
  </si>
  <si>
    <t>TRES MOSQUETEROS</t>
  </si>
  <si>
    <t>Rehabilitación de espacios públicos, con trabajos de colocación de juegos infantiles, colocación de piso, bancas, cestos de basura, albañilerìa, pintura, instalaciones elèctricas e hidrosanitarias; mas los conceptos extraordinarios objeto del desarrollo  de los trabajos que se requieran e incluyendo la supervisiòn externa correspondiente</t>
  </si>
  <si>
    <t>VENUSTIANO CARRANZA</t>
  </si>
  <si>
    <t>10 DE MAYO</t>
  </si>
  <si>
    <t>20 DE NOVIEMBRE</t>
  </si>
  <si>
    <t>20 DE NOVIEMBRE AMPL</t>
  </si>
  <si>
    <t>24 DE ABRIL</t>
  </si>
  <si>
    <t>5TO TRAMO DE 20 DE NOVIEMBRE</t>
  </si>
  <si>
    <t>7 DE JULIO</t>
  </si>
  <si>
    <t>CENTRO I</t>
  </si>
  <si>
    <t>CENTRO II</t>
  </si>
  <si>
    <t>IGNACIO ZARAGOZA I</t>
  </si>
  <si>
    <t>IGNACIO ZARAGOZA II</t>
  </si>
  <si>
    <t>JARDIN BALBUENA I</t>
  </si>
  <si>
    <t>JARDIN BALBUENA II</t>
  </si>
  <si>
    <t>JARDIN BALBUENA III</t>
  </si>
  <si>
    <t>MORELOS I</t>
  </si>
  <si>
    <t>MORELOS II</t>
  </si>
  <si>
    <t>PENSADOR MEXICANO I</t>
  </si>
  <si>
    <t>PENSADOR MEXICANO II</t>
  </si>
  <si>
    <t>2</t>
  </si>
  <si>
    <t>6</t>
  </si>
  <si>
    <t>1</t>
  </si>
  <si>
    <t>7</t>
  </si>
  <si>
    <t>204</t>
  </si>
  <si>
    <t>5</t>
  </si>
  <si>
    <t>3</t>
  </si>
  <si>
    <t>4</t>
  </si>
  <si>
    <t>208</t>
  </si>
  <si>
    <t xml:space="preserve">Servicios Legales </t>
  </si>
  <si>
    <t>40,000</t>
  </si>
  <si>
    <t>201</t>
  </si>
  <si>
    <t>Apoyo a la Prevencion del Delito</t>
  </si>
  <si>
    <t>Gestion de Riesgo en Materia de Proteccion Civil</t>
  </si>
  <si>
    <t>6,500</t>
  </si>
  <si>
    <t>8</t>
  </si>
  <si>
    <t>207</t>
  </si>
  <si>
    <r>
      <t xml:space="preserve">Objetivo: </t>
    </r>
    <r>
      <rPr>
        <sz val="9"/>
        <rFont val="Gotham Rounded Book"/>
        <family val="3"/>
      </rPr>
      <t>Contribuir a que este Órgano Político Administrativo cuente con el equipo informático en condiciones optimas para llevar a cabo sus actividades.</t>
    </r>
  </si>
  <si>
    <t>209</t>
  </si>
  <si>
    <t xml:space="preserve"> 28,500</t>
  </si>
  <si>
    <r>
      <t xml:space="preserve">Objetivo: </t>
    </r>
    <r>
      <rPr>
        <sz val="9"/>
        <rFont val="Gotham Rounded Book"/>
        <family val="3"/>
      </rPr>
      <t>Mejorar los canales de comunicación para el cumplimiento del acceso a la informacion, asi como la orientacion, canalizacion y seguimiento a la demanda ciudadana.</t>
    </r>
  </si>
  <si>
    <t>203</t>
  </si>
  <si>
    <t>Recoleccion de Residuos Sólidos</t>
  </si>
  <si>
    <t>511,000</t>
  </si>
  <si>
    <r>
      <t xml:space="preserve">Objetivo:  </t>
    </r>
    <r>
      <rPr>
        <sz val="9"/>
        <rFont val="Gotham Rounded Book"/>
        <family val="3"/>
      </rPr>
      <t>Mantener limpios todos los espacios públicos, así como reducir la proliferación de fauna nociva y erradicar los tiraderos clandestinos</t>
    </r>
  </si>
  <si>
    <t>206</t>
  </si>
  <si>
    <t>13</t>
  </si>
  <si>
    <r>
      <t xml:space="preserve">Objetivo: </t>
    </r>
    <r>
      <rPr>
        <sz val="9"/>
        <rFont val="Gotham Rounded Book"/>
        <family val="3"/>
      </rPr>
      <t>Garantizar el mantenimiento y la operación del sistema de drenaje y las plantas de tratamiento y distribución, así como la recuperación, manejo y cobertura de aguas residuales.</t>
    </r>
  </si>
  <si>
    <t>Mantenimiento de  Áreas Verdes</t>
  </si>
  <si>
    <t>6,000,000</t>
  </si>
  <si>
    <r>
      <t>Objetivo:</t>
    </r>
    <r>
      <rPr>
        <sz val="9"/>
        <rFont val="Gotham Rounded Book"/>
        <family val="3"/>
      </rPr>
      <t xml:space="preserve"> Mantener y conservar en óptimas condiciones las áreas verdes contenidas en el perímetro Delegacional como son parques, jardines, camellones, plazas y deportivos, de manera constante a fin de evitar su deterioro</t>
    </r>
  </si>
  <si>
    <t>15,000</t>
  </si>
  <si>
    <r>
      <t xml:space="preserve">Objetivo: </t>
    </r>
    <r>
      <rPr>
        <sz val="9"/>
        <rFont val="Gotham Rounded Book"/>
        <family val="3"/>
      </rPr>
      <t>Realizar trabajos de poda de árboles en sus modalidades de despunte, boleo, aclareo y levantamiento de fuste, a fin de mantener saludables las distintas especies arbóreas, evitando la proliferación de plagas, así como liberar cámaras de vigilancia y luminarias en materia de seguridad para los ciudadanos. Realizar derribo de aquellos árboles que dañan la infraestructura urbana como banquetas y guarniciones o árboles secos a punto de caer</t>
    </r>
  </si>
  <si>
    <t>211</t>
  </si>
  <si>
    <t>400,000</t>
  </si>
  <si>
    <r>
      <t xml:space="preserve">Objetivo: </t>
    </r>
    <r>
      <rPr>
        <sz val="9"/>
        <rFont val="Gotham Rounded Book"/>
        <family val="3"/>
      </rPr>
      <t>Garantizar una circulación cómoda, eficiente, accesible y segura a las personas que transitan en vía publica, que priorice a los peatones, ciclistas y usuarios del trasporte público, mediante el desarrollo de una red de "calles completas" en vialidades primarias, así como la pasificación del tránsito y ordenamiento de las calles secundarias, con mantenimiento y señalización adecuadas.</t>
    </r>
  </si>
  <si>
    <t>Mantenimiento, Conservacion y Rehabilitacion a Edificios  Publicos</t>
  </si>
  <si>
    <r>
      <t xml:space="preserve">Objetivo: </t>
    </r>
    <r>
      <rPr>
        <sz val="9"/>
        <rFont val="Gotham Rounded Book"/>
        <family val="3"/>
      </rPr>
      <t xml:space="preserve"> Orientar el desarrollo urbano hacia una ciudad compacta, dinámica, policéntrica y equitativa, que potencie las vocaciones productivas y que fomente la inversión, para alcanzar un patrón de ocupación eficiente que induzca la redistribución de la población a zonas que combinen los diversos usos del suelo, mejore la infraestructura pública, aproxime el empleo y los hogares a las redes de transporte público y propicie la equidad territorial</t>
    </r>
  </si>
  <si>
    <t>216</t>
  </si>
  <si>
    <t>Mantenimiento,  Conservacion y Rehabilitacion en Banquetas</t>
  </si>
  <si>
    <r>
      <t xml:space="preserve">Objetivo:  </t>
    </r>
    <r>
      <rPr>
        <sz val="9"/>
        <rFont val="Gotham Rounded Book"/>
        <family val="3"/>
      </rPr>
      <t>Garantizar una circulación cómoda, eficiente, accesible y segura a las personas que transitan en la vía pública, que priorice a los peatones, ciclistas y usuarios del transporte público, mediante el desarrollo de una red de #calles completas” en vialidades primarias, así como la pacificación del tránsito y ordenamiento de las calles secundarias, con mantenimiento y señalización adecuados.</t>
    </r>
  </si>
  <si>
    <t>218</t>
  </si>
  <si>
    <t>Mantenimiento, Conservacion y  Rehabilitacion en Vialidades Secundarias</t>
  </si>
  <si>
    <r>
      <t xml:space="preserve">Objetivo:  </t>
    </r>
    <r>
      <rPr>
        <sz val="9"/>
        <rFont val="Gotham Rounded Book"/>
        <family val="3"/>
      </rPr>
      <t>Crear, recuperar y mantener los espacios públicos emblemáticos, las áreas verdes urbanas a diferentes escalas y en diferentes zonas de la ciudad y las calles como elementos articuladores del espacio público, a fin de generar encuentros, lazos de convivencia, apropiación social, sentido de pertenencia y ambientes de seguridad para los habitantes y visitantes.</t>
    </r>
  </si>
  <si>
    <t>212</t>
  </si>
  <si>
    <t>Provison Emergente de Agua Potable</t>
  </si>
  <si>
    <t>45,000</t>
  </si>
  <si>
    <r>
      <t xml:space="preserve">Objetivo: </t>
    </r>
    <r>
      <rPr>
        <sz val="9"/>
        <rFont val="Gotham Rounded Book"/>
        <family val="3"/>
      </rPr>
      <t>Garantizar el suministro de agua potable en cantidad y en calidad a la población de la Ciudad de México, a través del suministro de agua potable mediante pipas</t>
    </r>
  </si>
  <si>
    <t>222</t>
  </si>
  <si>
    <t>Mantenimiento, Conservacion y Rehabilitacion de Infraestructura de Agua Potable</t>
  </si>
  <si>
    <r>
      <t xml:space="preserve">Objetivo:  </t>
    </r>
    <r>
      <rPr>
        <sz val="9"/>
        <rFont val="Gotham Rounded Book"/>
        <family val="3"/>
      </rPr>
      <t>Garantizar el suministro de agua potable en cantidad y en calidad a la población de la Ciudad de México, a través del mantenimiento de la infraestructura del sistema de agua potable y la mejora de su administración.</t>
    </r>
  </si>
  <si>
    <t>223</t>
  </si>
  <si>
    <t>9,780</t>
  </si>
  <si>
    <r>
      <t xml:space="preserve">Objetivo: </t>
    </r>
    <r>
      <rPr>
        <sz val="9"/>
        <rFont val="Gotham Rounded Book"/>
        <family val="3"/>
      </rPr>
      <t>Mantener en óptimas condiciones de operación el servicio de la Red Secundaria del perímetro Delegacional</t>
    </r>
  </si>
  <si>
    <t>224</t>
  </si>
  <si>
    <t>40</t>
  </si>
  <si>
    <t>205</t>
  </si>
  <si>
    <t>50,000</t>
  </si>
  <si>
    <t xml:space="preserve">ACCIONES REALIZADAS </t>
  </si>
  <si>
    <t>CANTIDAD</t>
  </si>
  <si>
    <t>Consulta odontológica</t>
  </si>
  <si>
    <t>Consulta Psicológica</t>
  </si>
  <si>
    <t>Consulta optométrica</t>
  </si>
  <si>
    <t>Consulta ortopédica</t>
  </si>
  <si>
    <t>Consulta podológica</t>
  </si>
  <si>
    <t>Consulta de digitopuntura</t>
  </si>
  <si>
    <t>Acciones de enefermería</t>
  </si>
  <si>
    <t>Entrega de medicamentos gratuitos</t>
  </si>
  <si>
    <t>Detección de glucosa</t>
  </si>
  <si>
    <t>Detección de colesterol</t>
  </si>
  <si>
    <t>Detección de triglicéridos</t>
  </si>
  <si>
    <t>Asistentes a pláticas de promoción a la salud</t>
  </si>
  <si>
    <t>Certificados médicos</t>
  </si>
  <si>
    <t>Personas beneficiadas con consultas veterinarias o esterilizaciones de animales canínos o felínos</t>
  </si>
  <si>
    <t>1,500</t>
  </si>
  <si>
    <t>Fomento de actividades deportivas y recreativas en los Centros Deportivos</t>
  </si>
  <si>
    <t>Juegos Deportivos Infantiles, Juveniles y Paralímpicos</t>
  </si>
  <si>
    <t>Re-inauguración de Espacios Deportivos</t>
  </si>
  <si>
    <t>Jornadas de mantenimiento en Centros Deportivos</t>
  </si>
  <si>
    <t>Activación física en Plazas y Módulos Deportivos</t>
  </si>
  <si>
    <t>Jornadas Deportivas en las Colonias</t>
  </si>
  <si>
    <t>Escuela de Básquetbol Comunitaria</t>
  </si>
  <si>
    <t>Escuela de Fútbol Comunitaria</t>
  </si>
  <si>
    <t>Activación Física para Trabajadores de la Delegación</t>
  </si>
  <si>
    <t>Talleres Recreativos para todas las edades</t>
  </si>
  <si>
    <t>Mega Clases de Zumba</t>
  </si>
  <si>
    <t>TOTAL</t>
  </si>
  <si>
    <t>215</t>
  </si>
  <si>
    <t xml:space="preserve">Promocion de Actividades Culturales </t>
  </si>
  <si>
    <t>2100</t>
  </si>
  <si>
    <t>Actividades Escénicas</t>
  </si>
  <si>
    <t>Talleres Culturales</t>
  </si>
  <si>
    <t>Eventos de Tradiciones y Costumbres</t>
  </si>
  <si>
    <t>Ceremonias Cívicas</t>
  </si>
  <si>
    <t>Eventos "Juntos Somos Cultura"</t>
  </si>
  <si>
    <t>Eventos de Prevención del Delito</t>
  </si>
  <si>
    <t>Festival del Día de las Madres en la Explanada Delegacional con la actuación de la cantante "Yuri"</t>
  </si>
  <si>
    <t>Eventos de Muestras de Talleres</t>
  </si>
  <si>
    <t>Actividades de Fomento a la Lectura</t>
  </si>
  <si>
    <t>Visitas Guiadas a diversos puntos de interés turístico de la ciudad</t>
  </si>
  <si>
    <t>Cine en plazas Públicas</t>
  </si>
  <si>
    <t>12,000</t>
  </si>
  <si>
    <t>Programa "Árbol por árbol"</t>
  </si>
  <si>
    <t>Talleres de Huertos Urbanos</t>
  </si>
  <si>
    <t>Autorización de derribo de arboles o tocón</t>
  </si>
  <si>
    <t xml:space="preserve">Recepción de Trípticos </t>
  </si>
  <si>
    <t>225</t>
  </si>
  <si>
    <t>2,530</t>
  </si>
  <si>
    <t>Otorgar alimentación a Adultos Mayores en la Casa Hogar "Arcelia Nuto de Villamichel"</t>
  </si>
  <si>
    <t>9</t>
  </si>
  <si>
    <t>229</t>
  </si>
  <si>
    <t>2,050</t>
  </si>
  <si>
    <t>Otorgar  raciones alimenticias</t>
  </si>
  <si>
    <t>Otorgar  raciones de hidratacion</t>
  </si>
  <si>
    <t>230</t>
  </si>
  <si>
    <t>Servicio de Ayuda de Asistencia Social</t>
  </si>
  <si>
    <t>100,000</t>
  </si>
  <si>
    <r>
      <t xml:space="preserve">Objetivo: </t>
    </r>
    <r>
      <rPr>
        <sz val="9"/>
        <rFont val="Gotham Rounded Book"/>
        <family val="3"/>
      </rPr>
      <t>Contribuir con una mejor cultura social en la población de la Demarcación Territorial , así como fomentar el esparcimiento recreativo y cultural para una mejor convivencia comunitaria.</t>
    </r>
  </si>
  <si>
    <t>ACTIVIDADES</t>
  </si>
  <si>
    <t>EVENTOS</t>
  </si>
  <si>
    <t>POBLACIÓN BENEFICIADA</t>
  </si>
  <si>
    <r>
      <rPr>
        <b/>
        <sz val="9"/>
        <rFont val="Gotham Rounded Book"/>
        <family val="3"/>
      </rPr>
      <t>Talleres:</t>
    </r>
    <r>
      <rPr>
        <sz val="9"/>
        <rFont val="Gotham Rounded Book"/>
        <family val="3"/>
      </rPr>
      <t xml:space="preserve"> Se mantiene los Club´s de Adultos Mayores y los Club´s Infantiles, así como las visitas guiadas.</t>
    </r>
  </si>
  <si>
    <r>
      <rPr>
        <b/>
        <sz val="9"/>
        <rFont val="Gotham Rounded Book"/>
        <family val="3"/>
      </rPr>
      <t>Deportivas:</t>
    </r>
    <r>
      <rPr>
        <sz val="9"/>
        <rFont val="Gotham Rounded Book"/>
        <family val="3"/>
      </rPr>
      <t xml:space="preserve"> Se difundio entre la población, la creación de los Parques Acuáticos que beneficiara a la población de las 80 colonias del perímetro Delegacional.</t>
    </r>
  </si>
  <si>
    <t>213</t>
  </si>
  <si>
    <t>Proyectos Estrategicos de Desarrollo y Fomento Economico</t>
  </si>
  <si>
    <t>1,552</t>
  </si>
  <si>
    <t>Reordenamiento de la Via Publica con Enfoque de Desarrollo Economico</t>
  </si>
  <si>
    <t>16,000</t>
  </si>
  <si>
    <t>232</t>
  </si>
  <si>
    <t>1,954</t>
  </si>
  <si>
    <t xml:space="preserve">Servicio de Expedicion de Licencias y Permisos </t>
  </si>
  <si>
    <t>102,454</t>
  </si>
  <si>
    <r>
      <t>Acciones Realizadas:</t>
    </r>
    <r>
      <rPr>
        <sz val="9"/>
        <rFont val="Gotham Rounded Book"/>
        <family val="3"/>
      </rPr>
      <t xml:space="preserve"> Se  recibieron, registraron y canalizaron demandas ciudadanas para su atencion, asi como solicitudes de tramites, las cuales se recibieron, registraron y canalizaron  y acceso a la informacion Publica, los cuales se les dio de igual manera el tramite y atencion correspondiente.</t>
    </r>
  </si>
  <si>
    <r>
      <t>Acciones Realizadas :</t>
    </r>
    <r>
      <rPr>
        <sz val="9"/>
        <rFont val="Gotham Rounded Book"/>
        <family val="3"/>
      </rPr>
      <t xml:space="preserve"> Se han realizado trabajos de obra civil para instalación de luminarias en las colonias Moctezuma 2a Sección I, Ampliación 20 de Noviembre y Jardín Balbuena I. Adicionalmente, se llevó a cabo el mantenimiento preventivo y correctivo a 24 Super postes instalados en la Demarcación. Además se doto de gas L.P. para los baños del campamento de Alumbrado Público para el servicio de regaderas con el que cuentan los trabajadores.</t>
    </r>
  </si>
  <si>
    <t>Acciones Realizadas:</t>
  </si>
  <si>
    <t xml:space="preserve">Acciones Realizadas : </t>
  </si>
  <si>
    <r>
      <t>Acciones Realizadas:</t>
    </r>
    <r>
      <rPr>
        <sz val="9"/>
        <rFont val="Gotham Rounded Book"/>
        <family val="3"/>
      </rPr>
      <t xml:space="preserve"> Se llevaron a cabo Actividades Recreativas, Deportivas y Culturales en las distintas plazas publicas de las 80 colonias, actividades como:</t>
    </r>
  </si>
  <si>
    <t>4,871</t>
  </si>
  <si>
    <r>
      <t xml:space="preserve">Objetivo:  </t>
    </r>
    <r>
      <rPr>
        <sz val="9"/>
        <rFont val="Gotham Rounded Book"/>
        <family val="3"/>
      </rPr>
      <t>Diseño y activación de medidas preventivas  y de respuesta  ante escenarios de emergencia, que permitan salvaguardar la integridad física de las personas y su entorno  ante la eventualidad de un desastre provocado por agentes perturbadores naturales o humanos, a través de las acciones que reduzcan o eliminen la perdida de vidas humanas, la destrucción de bienes materiales y el daño al entorno ecológico, así como la interrupción de las funciones esenciales de la población.</t>
    </r>
  </si>
  <si>
    <r>
      <t xml:space="preserve">Acciones Realizadas : </t>
    </r>
    <r>
      <rPr>
        <sz val="9"/>
        <rFont val="Gotham Rounded Book"/>
        <family val="3"/>
      </rPr>
      <t xml:space="preserve">Se han realizado 4,871 acciones tendientes a la protección civil  de la ciudadanía entre las que destacan la atención de emergencias en vía pública, como son personas lesionadas por colisiones  viales, atropelladas, caídas u otros factores, recorridos de supervisión  en temporada de lluvias para la detección de puntos severos de encharcamientos conatos de incendio, fugas de gas, caída parcial o total de árboles, recorridos de supervisión en edificios públicos como los son mercados, parques, bibliotecas y casas de cultura entre otros, así como pláticas de prevención en materia de protección civil en escuelas de nivel básico y media superior, mercados, representación de comerciantes y al interior del Órgano Político Administrativo.  </t>
    </r>
  </si>
  <si>
    <t>11,924</t>
  </si>
  <si>
    <r>
      <t>Objetivo:</t>
    </r>
    <r>
      <rPr>
        <sz val="9"/>
        <rFont val="Gotham Rounded Book"/>
        <family val="3"/>
      </rPr>
      <t xml:space="preserve">  Brindar certeza jurídica a los locatarios del ámbito territorial en aquellas gestiones que por su naturaleza de su condición requieran realizar ante este Órgano Político Administrativo, fomentar acciones que coadyuven a regularizar la actividad del comercio en vía pública de conformidad a los lineamientos y políticas vigentes para el desarrollo de dicha actividad, acercando las acciones y responsabilidades gubernamentales hacia los comerciantes y la población en general  para actuar y desarrollar eta actividad dentro del  marco jurídico correspondiente.</t>
    </r>
  </si>
  <si>
    <r>
      <t>Acciones Realizadas:</t>
    </r>
    <r>
      <rPr>
        <sz val="9"/>
        <rFont val="Gotham Rounded Book"/>
        <family val="3"/>
      </rPr>
      <t xml:space="preserve"> Se realizaron durante el periodo 11,924 acciones tendientes al reordenamiento de la vía pública a través de recorridos diarios de supervisión, de espacios, tanques de gas, censos y revisión de documentación, así mismo se brindó atención a los locatarios de los mercados públicos a cargo de este Órgano Político Administrativo, con trámites como cambios de giro, expedición de cédulas, cesión de derechos entre otros.</t>
    </r>
  </si>
  <si>
    <t>37,680</t>
  </si>
  <si>
    <t>78,600</t>
  </si>
  <si>
    <t xml:space="preserve">Coordinación de Políticas </t>
  </si>
  <si>
    <r>
      <t xml:space="preserve">Objetivo: </t>
    </r>
    <r>
      <rPr>
        <sz val="9"/>
        <rFont val="Gotham Rounded Book"/>
        <family val="3"/>
      </rPr>
      <t>Brindar atención a la ciudadanía que requiera realizar trámites vehiculares de manera eficaz .</t>
    </r>
  </si>
  <si>
    <r>
      <t xml:space="preserve">Acciones Realizadas : </t>
    </r>
    <r>
      <rPr>
        <sz val="9"/>
        <rFont val="Gotham Rounded Book"/>
        <family val="3"/>
      </rPr>
      <t>Se brindó atención a 78,600 ciudadanos que acudieron a realizar consultas sobre los requisitos  de trámite como cambios de propietarios, altas, bajas de vehículos, obtención y/o reposición de licencias de conducir, renovación, reposición, cambios de propietario, motor y domicilios en tarjetas de circulación, atendidos por el área de gestión y servicios al público de esta demarcación.</t>
    </r>
  </si>
  <si>
    <t>Rehabilitación de Carpeta Asfáltica en Colonias de la 
Delegación Venustiano Carranza</t>
  </si>
  <si>
    <t>Rehabilitación y Mantenimiento a Unidades Habitacionales de la Delegación Venustiano Carranza. Hasta 150 Unidades Habitacionales</t>
  </si>
  <si>
    <t>Proyecto Delegacional de Alumbrado Público
“Iluminando VC”</t>
  </si>
  <si>
    <t>Programa Especial de Mantenimiento de Áreas Verdes e Individuos Arbóreos
“Jardinero VC”</t>
  </si>
  <si>
    <t>Programa Delegacional de Recolección de Residuos Sólidos</t>
  </si>
  <si>
    <t>Mantenimiento y Rehabilitación de Planteles Educativos en la Delegación Venustiano Carranza</t>
  </si>
  <si>
    <t>Mantenimiento a Mercados Públicos en la Delegación Venustiano Carranza</t>
  </si>
  <si>
    <t>Programa Delegacional de Balizamiento en vialidades secundarias</t>
  </si>
  <si>
    <t>Rehabilitación y mejoramiento de Espacios Públicos en la Delegación Venustiano Carranza</t>
  </si>
  <si>
    <t>Festividades por aniversario de Mercados Públicos en la Delegación Venustiano Carranza</t>
  </si>
  <si>
    <t>Arrendamiento de Carros-Tanque Cisterna para suministro de agua potable</t>
  </si>
  <si>
    <t>Evento por el 206 Aniversario de la Independencia de México</t>
  </si>
  <si>
    <t>Se requiere a efecto de abastecer agua potable a la comunidad que
reside en las colonias que conforman esta demarcación territorial principalmente aquellas que colindan con el aeropuerto de la ciudad de México, previniendo la escasez del vital liquido de estas.</t>
  </si>
  <si>
    <t>382235</t>
  </si>
  <si>
    <r>
      <t xml:space="preserve">Acciones Realizadas: </t>
    </r>
    <r>
      <rPr>
        <sz val="9"/>
        <rFont val="Gotham Rounded Book"/>
        <family val="3"/>
      </rPr>
      <t xml:space="preserve">Recolección de residuos sólidos orgánicos en colonias </t>
    </r>
    <r>
      <rPr>
        <b/>
        <sz val="9"/>
        <rFont val="Gotham Rounded Book"/>
        <family val="3"/>
      </rPr>
      <t xml:space="preserve">29,649 </t>
    </r>
    <r>
      <rPr>
        <sz val="9"/>
        <rFont val="Gotham Rounded Book"/>
        <family val="3"/>
      </rPr>
      <t xml:space="preserve">ton. barrido mecánico </t>
    </r>
    <r>
      <rPr>
        <b/>
        <sz val="9"/>
        <rFont val="Gotham Rounded Book"/>
        <family val="3"/>
      </rPr>
      <t>1,383</t>
    </r>
    <r>
      <rPr>
        <sz val="9"/>
        <rFont val="Gotham Rounded Book"/>
        <family val="3"/>
      </rPr>
      <t xml:space="preserve"> ton. barrido manual </t>
    </r>
    <r>
      <rPr>
        <b/>
        <sz val="9"/>
        <rFont val="Gotham Rounded Book"/>
        <family val="3"/>
      </rPr>
      <t>45,210</t>
    </r>
    <r>
      <rPr>
        <sz val="9"/>
        <rFont val="Gotham Rounded Book"/>
        <family val="3"/>
      </rPr>
      <t xml:space="preserve"> ton. mercados de zona </t>
    </r>
    <r>
      <rPr>
        <b/>
        <sz val="9"/>
        <rFont val="Gotham Rounded Book"/>
        <family val="3"/>
      </rPr>
      <t>12,631.5</t>
    </r>
    <r>
      <rPr>
        <sz val="9"/>
        <rFont val="Gotham Rounded Book"/>
        <family val="3"/>
      </rPr>
      <t xml:space="preserve"> ton. Oficinas gubernamentales </t>
    </r>
    <r>
      <rPr>
        <b/>
        <sz val="9"/>
        <rFont val="Gotham Rounded Book"/>
        <family val="3"/>
      </rPr>
      <t>1,303.5</t>
    </r>
    <r>
      <rPr>
        <sz val="9"/>
        <rFont val="Gotham Rounded Book"/>
        <family val="3"/>
      </rPr>
      <t xml:space="preserve"> ton escuelas </t>
    </r>
    <r>
      <rPr>
        <b/>
        <sz val="9"/>
        <rFont val="Gotham Rounded Book"/>
        <family val="3"/>
      </rPr>
      <t>3,244.5</t>
    </r>
    <r>
      <rPr>
        <sz val="9"/>
        <rFont val="Gotham Rounded Book"/>
        <family val="3"/>
      </rPr>
      <t xml:space="preserve"> ton. Mercados de mayoreo </t>
    </r>
    <r>
      <rPr>
        <b/>
        <sz val="9"/>
        <rFont val="Gotham Rounded Book"/>
        <family val="3"/>
      </rPr>
      <t>53,406</t>
    </r>
    <r>
      <rPr>
        <sz val="9"/>
        <rFont val="Gotham Rounded Book"/>
        <family val="3"/>
      </rPr>
      <t xml:space="preserve"> ton. recolección domiciliaria </t>
    </r>
    <r>
      <rPr>
        <b/>
        <sz val="9"/>
        <rFont val="Gotham Rounded Book"/>
        <family val="3"/>
      </rPr>
      <t>204,098</t>
    </r>
    <r>
      <rPr>
        <sz val="9"/>
        <rFont val="Gotham Rounded Book"/>
        <family val="3"/>
      </rPr>
      <t xml:space="preserve"> ton. vías rápidas </t>
    </r>
    <r>
      <rPr>
        <b/>
        <sz val="9"/>
        <rFont val="Gotham Rounded Book"/>
        <family val="3"/>
      </rPr>
      <t>11,110.5</t>
    </r>
    <r>
      <rPr>
        <sz val="9"/>
        <rFont val="Gotham Rounded Book"/>
        <family val="3"/>
      </rPr>
      <t xml:space="preserve"> ton. recolección de residuos orgánicos en mercados </t>
    </r>
    <r>
      <rPr>
        <b/>
        <sz val="9"/>
        <rFont val="Gotham Rounded Book"/>
        <family val="3"/>
      </rPr>
      <t>20,199</t>
    </r>
    <r>
      <rPr>
        <sz val="9"/>
        <rFont val="Gotham Rounded Book"/>
        <family val="3"/>
      </rPr>
      <t xml:space="preserve"> ton. </t>
    </r>
  </si>
  <si>
    <t>Mantenimiento, Conservación  y Rehabilitación al  Sistema de  Drenaje</t>
  </si>
  <si>
    <t>4,567,000</t>
  </si>
  <si>
    <t>11,210</t>
  </si>
  <si>
    <r>
      <t xml:space="preserve">Acciones Realizadas:  </t>
    </r>
    <r>
      <rPr>
        <sz val="9"/>
        <rFont val="Gotham Rounded Book"/>
        <family val="3"/>
      </rPr>
      <t>Poda de pasto</t>
    </r>
    <r>
      <rPr>
        <b/>
        <sz val="9"/>
        <rFont val="Gotham Rounded Book"/>
        <family val="3"/>
      </rPr>
      <t xml:space="preserve"> </t>
    </r>
    <r>
      <rPr>
        <sz val="9"/>
        <rFont val="Gotham Rounded Book"/>
        <family val="3"/>
      </rPr>
      <t>976,154</t>
    </r>
    <r>
      <rPr>
        <b/>
        <sz val="9"/>
        <rFont val="Gotham Rounded Book"/>
        <family val="3"/>
      </rPr>
      <t xml:space="preserve"> m2 , b</t>
    </r>
    <r>
      <rPr>
        <sz val="9"/>
        <rFont val="Gotham Rounded Book"/>
        <family val="3"/>
      </rPr>
      <t xml:space="preserve">arrido y papeleo de areas verdes </t>
    </r>
    <r>
      <rPr>
        <b/>
        <sz val="9"/>
        <rFont val="Gotham Rounded Book"/>
        <family val="3"/>
      </rPr>
      <t>1,874,320</t>
    </r>
    <r>
      <rPr>
        <sz val="9"/>
        <rFont val="Gotham Rounded Book"/>
        <family val="3"/>
      </rPr>
      <t xml:space="preserve"> m2, riego (manual y con pipa) </t>
    </r>
    <r>
      <rPr>
        <b/>
        <sz val="9"/>
        <rFont val="Gotham Rounded Book"/>
        <family val="3"/>
      </rPr>
      <t>1,573,189</t>
    </r>
    <r>
      <rPr>
        <sz val="9"/>
        <rFont val="Gotham Rounded Book"/>
        <family val="3"/>
      </rPr>
      <t xml:space="preserve"> m2, poda de seto </t>
    </r>
    <r>
      <rPr>
        <b/>
        <sz val="9"/>
        <rFont val="Gotham Rounded Book"/>
        <family val="3"/>
      </rPr>
      <t>64,887</t>
    </r>
    <r>
      <rPr>
        <sz val="9"/>
        <rFont val="Gotham Rounded Book"/>
        <family val="3"/>
      </rPr>
      <t xml:space="preserve"> m2 raspado de banquetas y corredores de areas verdes publicas </t>
    </r>
    <r>
      <rPr>
        <b/>
        <sz val="9"/>
        <rFont val="Gotham Rounded Book"/>
        <family val="3"/>
      </rPr>
      <t>13,707</t>
    </r>
    <r>
      <rPr>
        <sz val="9"/>
        <rFont val="Gotham Rounded Book"/>
        <family val="3"/>
      </rPr>
      <t xml:space="preserve"> m2, cultivo de terreno y elaboracion de abultados</t>
    </r>
    <r>
      <rPr>
        <b/>
        <sz val="9"/>
        <rFont val="Gotham Rounded Book"/>
        <family val="3"/>
      </rPr>
      <t xml:space="preserve"> 64,743 </t>
    </r>
    <r>
      <rPr>
        <sz val="9"/>
        <rFont val="Gotham Rounded Book"/>
        <family val="3"/>
      </rPr>
      <t>m2</t>
    </r>
  </si>
  <si>
    <t>10,500</t>
  </si>
  <si>
    <r>
      <t xml:space="preserve">Objetivo: </t>
    </r>
    <r>
      <rPr>
        <sz val="9"/>
        <rFont val="Gotham Rounded Book"/>
        <family val="3"/>
      </rPr>
      <t>Diseñar, llevar a cabo y evaluar, en coordinación con la sociedad civil, campañas permanentes de Educación Ambiental, en todos los niveles escolares, en los sectores Público y Privado, a fin de fomentar una conciencia social que propicie una mejor relación del ser humano con el medio ambiente.</t>
    </r>
  </si>
  <si>
    <t>7,500</t>
  </si>
  <si>
    <r>
      <t>Acciones Realizadas :</t>
    </r>
    <r>
      <rPr>
        <sz val="9"/>
        <rFont val="Gotham Rounded Book"/>
        <family val="3"/>
      </rPr>
      <t xml:space="preserve">En materia de arbolado se llevaron a cabo </t>
    </r>
    <r>
      <rPr>
        <b/>
        <sz val="9"/>
        <rFont val="Gotham Rounded Book"/>
        <family val="3"/>
      </rPr>
      <t>10,881</t>
    </r>
    <r>
      <rPr>
        <sz val="9"/>
        <rFont val="Gotham Rounded Book"/>
        <family val="3"/>
      </rPr>
      <t xml:space="preserve"> podas de arboles y </t>
    </r>
    <r>
      <rPr>
        <b/>
        <sz val="9"/>
        <rFont val="Gotham Rounded Book"/>
        <family val="3"/>
      </rPr>
      <t>329</t>
    </r>
    <r>
      <rPr>
        <sz val="9"/>
        <rFont val="Gotham Rounded Book"/>
        <family val="3"/>
      </rPr>
      <t xml:space="preserve"> derribos de arboles  secos o que representan daño a  la infraestuctura urbana. </t>
    </r>
  </si>
  <si>
    <r>
      <t xml:space="preserve">Acciones Realizadas : </t>
    </r>
    <r>
      <rPr>
        <sz val="9"/>
        <rFont val="Gotham Rounded Book"/>
        <family val="3"/>
      </rPr>
      <t xml:space="preserve">Con la finalidad de brindar a la ciudadanía información que genere conciencia sobre el cuidado del medio ambiente, se han realizado actividades como el Programa “Árbol por Árbol”, autorización de derribo de árboles y retiro de tocón; talleres de huertos urbanos; difusión de trípticos sobre cuidado del agua, mismas que han beneficiado a 10,500 personas en el perido enero-septiembre de la siguiente manera: 
</t>
    </r>
  </si>
  <si>
    <t>FONDO, CONVENIO, SUBSIDIO O PARTICIPACIÓN:  FORTAMUN</t>
  </si>
  <si>
    <r>
      <t xml:space="preserve">1 7 1 201   </t>
    </r>
    <r>
      <rPr>
        <sz val="9"/>
        <rFont val="Gotham Rounded Book"/>
        <family val="3"/>
      </rPr>
      <t xml:space="preserve">Con la finalidad de reducir la percepción de inseguridad dentro de la demarcación, se realizan </t>
    </r>
    <r>
      <rPr>
        <b/>
        <sz val="9"/>
        <rFont val="Gotham Rounded Book"/>
        <family val="3"/>
      </rPr>
      <t>30</t>
    </r>
    <r>
      <rPr>
        <sz val="9"/>
        <rFont val="Gotham Rounded Book"/>
        <family val="3"/>
      </rPr>
      <t xml:space="preserve"> recorridos presencia delegacional PGJCMX, SSPCDMX, </t>
    </r>
    <r>
      <rPr>
        <b/>
        <sz val="9"/>
        <rFont val="Gotham Rounded Book"/>
        <family val="3"/>
      </rPr>
      <t>1,372</t>
    </r>
    <r>
      <rPr>
        <sz val="9"/>
        <rFont val="Gotham Rounded Book"/>
        <family val="3"/>
      </rPr>
      <t xml:space="preserve"> recorridos  de presencia disuasión en tiraderos clandestinos , </t>
    </r>
    <r>
      <rPr>
        <b/>
        <sz val="9"/>
        <rFont val="Gotham Rounded Book"/>
        <family val="3"/>
      </rPr>
      <t>2,250</t>
    </r>
    <r>
      <rPr>
        <sz val="9"/>
        <rFont val="Gotham Rounded Book"/>
        <family val="3"/>
      </rPr>
      <t xml:space="preserve"> presencia disuasión y prevención en zonas delictivas, </t>
    </r>
    <r>
      <rPr>
        <b/>
        <sz val="9"/>
        <rFont val="Gotham Rounded Book"/>
        <family val="3"/>
      </rPr>
      <t>13,472</t>
    </r>
    <r>
      <rPr>
        <sz val="9"/>
        <rFont val="Gotham Rounded Book"/>
        <family val="3"/>
      </rPr>
      <t xml:space="preserve"> dispositivos de presencia disuasión y prevención  en plazas cívicas y parques y jardines, </t>
    </r>
    <r>
      <rPr>
        <b/>
        <sz val="9"/>
        <rFont val="Gotham Rounded Book"/>
        <family val="3"/>
      </rPr>
      <t xml:space="preserve">225 </t>
    </r>
    <r>
      <rPr>
        <sz val="9"/>
        <rFont val="Gotham Rounded Book"/>
        <family val="3"/>
      </rPr>
      <t>dispositivos de seguridad y prevención a solicitud de las áreas, estas acciones tienen el objetivo de lograr una Delegación mas segura y que viva dentro de un clima de seguridad paz, armonía y respeto, para con los vecinos y población flotante.</t>
    </r>
  </si>
  <si>
    <t>29,951</t>
  </si>
  <si>
    <r>
      <t xml:space="preserve">Objetivo: </t>
    </r>
    <r>
      <rPr>
        <sz val="9"/>
        <rFont val="Gotham Rounded Book"/>
        <family val="3"/>
      </rPr>
      <t>Coordinar y fortalecer la estrategia de prevención del delito para reducir los índices delictivos, así como promover acciones a través de la participación ciudadana para brindar seguridad a la ciudadanía, realizando y ejecutando continuamente programas enfocados a la prevención general de delitos, para la protección de la población , debiendo de forma eficaz observar en su actuar los derechos humanos reconocidos en la Constitución Política de los Estados Unidos Mexicanos.</t>
    </r>
  </si>
  <si>
    <r>
      <t xml:space="preserve">Acciones Realizadas: </t>
    </r>
    <r>
      <rPr>
        <sz val="9"/>
        <rFont val="Gotham Rounded Book"/>
        <family val="3"/>
      </rPr>
      <t xml:space="preserve">En una visión integral con la finalidad de disminuir el índice delictivo, dentro de la demarcación,  se realizan diversas acciones, llevando a cabo 29,951 eventos desglosados en: </t>
    </r>
    <r>
      <rPr>
        <b/>
        <sz val="9"/>
        <rFont val="Gotham Rounded Book"/>
        <family val="3"/>
      </rPr>
      <t>112</t>
    </r>
    <r>
      <rPr>
        <sz val="9"/>
        <rFont val="Gotham Rounded Book"/>
        <family val="3"/>
      </rPr>
      <t xml:space="preserve"> Sesiones de Gabinete Delegacional y Procuración de Justicia, </t>
    </r>
    <r>
      <rPr>
        <b/>
        <sz val="9"/>
        <rFont val="Gotham Rounded Book"/>
        <family val="3"/>
      </rPr>
      <t>299</t>
    </r>
    <r>
      <rPr>
        <sz val="9"/>
        <rFont val="Gotham Rounded Book"/>
        <family val="3"/>
      </rPr>
      <t xml:space="preserve"> retiros de vehículos en vía Publica,</t>
    </r>
    <r>
      <rPr>
        <b/>
        <sz val="9"/>
        <rFont val="Gotham Rounded Book"/>
        <family val="3"/>
      </rPr>
      <t xml:space="preserve">89 </t>
    </r>
    <r>
      <rPr>
        <sz val="9"/>
        <rFont val="Gotham Rounded Book"/>
        <family val="3"/>
      </rPr>
      <t xml:space="preserve">comisiones por cuadrante </t>
    </r>
    <r>
      <rPr>
        <b/>
        <sz val="9"/>
        <rFont val="Gotham Rounded Book"/>
        <family val="3"/>
      </rPr>
      <t>74</t>
    </r>
    <r>
      <rPr>
        <sz val="9"/>
        <rFont val="Gotham Rounded Book"/>
        <family val="3"/>
      </rPr>
      <t xml:space="preserve"> rutas de sendero seguro, </t>
    </r>
    <r>
      <rPr>
        <b/>
        <sz val="9"/>
        <rFont val="Gotham Rounded Book"/>
        <family val="3"/>
      </rPr>
      <t>178</t>
    </r>
    <r>
      <rPr>
        <sz val="9"/>
        <rFont val="Gotham Rounded Book"/>
        <family val="3"/>
      </rPr>
      <t xml:space="preserve"> platicas de prevención del delito, 53 Asambleas Informativas para conformacion de comisiones  de seguridad por cuadrante, </t>
    </r>
    <r>
      <rPr>
        <b/>
        <sz val="9"/>
        <rFont val="Gotham Rounded Book"/>
        <family val="3"/>
      </rPr>
      <t>53</t>
    </r>
    <r>
      <rPr>
        <sz val="9"/>
        <rFont val="Gotham Rounded Book"/>
        <family val="3"/>
      </rPr>
      <t xml:space="preserve"> comision de seguridad por cuadrante,</t>
    </r>
    <r>
      <rPr>
        <b/>
        <sz val="9"/>
        <rFont val="Gotham Rounded Book"/>
        <family val="3"/>
      </rPr>
      <t xml:space="preserve"> 112</t>
    </r>
    <r>
      <rPr>
        <sz val="9"/>
        <rFont val="Gotham Rounded Book"/>
        <family val="3"/>
      </rPr>
      <t xml:space="preserve"> elaboraciones de mapas criminógenos, </t>
    </r>
    <r>
      <rPr>
        <b/>
        <sz val="9"/>
        <rFont val="Gotham Rounded Book"/>
        <family val="3"/>
      </rPr>
      <t>798</t>
    </r>
    <r>
      <rPr>
        <sz val="9"/>
        <rFont val="Gotham Rounded Book"/>
        <family val="3"/>
      </rPr>
      <t xml:space="preserve"> canalizaciones de emergencias, </t>
    </r>
    <r>
      <rPr>
        <b/>
        <sz val="9"/>
        <rFont val="Gotham Rounded Book"/>
        <family val="3"/>
      </rPr>
      <t>2,065</t>
    </r>
    <r>
      <rPr>
        <sz val="9"/>
        <rFont val="Gotham Rounded Book"/>
        <family val="3"/>
      </rPr>
      <t xml:space="preserve"> canalizaciones de servicios </t>
    </r>
    <r>
      <rPr>
        <b/>
        <sz val="9"/>
        <rFont val="Gotham Rounded Book"/>
        <family val="3"/>
      </rPr>
      <t>6,669</t>
    </r>
    <r>
      <rPr>
        <sz val="9"/>
        <rFont val="Gotham Rounded Book"/>
        <family val="3"/>
      </rPr>
      <t xml:space="preserve"> supervisiones de los elementos intramuros y extramuros,</t>
    </r>
    <r>
      <rPr>
        <b/>
        <sz val="9"/>
        <rFont val="Gotham Rounded Book"/>
        <family val="3"/>
      </rPr>
      <t xml:space="preserve"> 440</t>
    </r>
    <r>
      <rPr>
        <sz val="9"/>
        <rFont val="Gotham Rounded Book"/>
        <family val="3"/>
      </rPr>
      <t xml:space="preserve"> canalizaciones de las solicitudes de seguridad pública,</t>
    </r>
    <r>
      <rPr>
        <b/>
        <sz val="9"/>
        <rFont val="Gotham Rounded Book"/>
        <family val="3"/>
      </rPr>
      <t xml:space="preserve"> 1,660 </t>
    </r>
    <r>
      <rPr>
        <sz val="9"/>
        <rFont val="Gotham Rounded Book"/>
        <family val="3"/>
      </rPr>
      <t xml:space="preserve">Contacto Policía- Vecino </t>
    </r>
    <r>
      <rPr>
        <b/>
        <sz val="9"/>
        <rFont val="Gotham Rounded Book"/>
        <family val="3"/>
      </rPr>
      <t xml:space="preserve">30 </t>
    </r>
    <r>
      <rPr>
        <sz val="9"/>
        <rFont val="Gotham Rounded Book"/>
        <family val="3"/>
      </rPr>
      <t>recorridos presencia Delegacional PGJCDMX, SSPCDMX,</t>
    </r>
    <r>
      <rPr>
        <b/>
        <sz val="9"/>
        <rFont val="Gotham Rounded Book"/>
        <family val="3"/>
      </rPr>
      <t xml:space="preserve"> 1,372</t>
    </r>
    <r>
      <rPr>
        <sz val="9"/>
        <rFont val="Gotham Rounded Book"/>
        <family val="3"/>
      </rPr>
      <t xml:space="preserve"> recorridos  de presencia disuacion en tiraderos clandestinos, </t>
    </r>
    <r>
      <rPr>
        <b/>
        <sz val="9"/>
        <rFont val="Gotham Rounded Book"/>
        <family val="3"/>
      </rPr>
      <t>2,250</t>
    </r>
    <r>
      <rPr>
        <sz val="9"/>
        <rFont val="Gotham Rounded Book"/>
        <family val="3"/>
      </rPr>
      <t xml:space="preserve"> presencia disuasión y prevención en zonas delictivas, </t>
    </r>
    <r>
      <rPr>
        <b/>
        <sz val="9"/>
        <rFont val="Gotham Rounded Book"/>
        <family val="3"/>
      </rPr>
      <t xml:space="preserve">13,472 </t>
    </r>
    <r>
      <rPr>
        <sz val="9"/>
        <rFont val="Gotham Rounded Book"/>
        <family val="3"/>
      </rPr>
      <t xml:space="preserve">dispositivos de presencia disuasión y prevención en plazas cívicas y parques y jardines, </t>
    </r>
    <r>
      <rPr>
        <b/>
        <sz val="9"/>
        <rFont val="Gotham Rounded Book"/>
        <family val="3"/>
      </rPr>
      <t>225</t>
    </r>
    <r>
      <rPr>
        <sz val="9"/>
        <rFont val="Gotham Rounded Book"/>
        <family val="3"/>
      </rPr>
      <t xml:space="preserve"> dispositivos de seguridad y prevención a solicitud de las áreas,  estas acciones tienen el objeto de lograr una Delegacion  mas segura y que viva dentro de un clima de seguridad paz, armonía y respeto, para con los vecinos y población flotante.</t>
    </r>
  </si>
  <si>
    <t>Adquisición de motos patrullas 250 cc tipo Chopper Modelo 2017</t>
  </si>
  <si>
    <t>20,700</t>
  </si>
  <si>
    <r>
      <rPr>
        <b/>
        <sz val="9"/>
        <rFont val="Gotham Rounded Book"/>
        <family val="3"/>
      </rPr>
      <t>Acciones Realizadas:</t>
    </r>
    <r>
      <rPr>
        <sz val="9"/>
        <rFont val="Gotham Rounded Book"/>
        <family val="3"/>
      </rPr>
      <t xml:space="preserve"> Se dio la atención inmediata por parte del personal de informática a servicios a equipos (computadoras e impresoras) que se encontraban con diagnostico de falla, se hizo mantenimiento preventivo a computadoras, impresoras de volumen medio de impresión, escáner, reguladores, switch y Reuter para equipo, también se realizo el mantenimiento correctivo y preventivo de switches y servidores, asi como la reorganizacion de cableado en cuartos de telecomunicacion ubicados en el edificio principal.</t>
    </r>
  </si>
  <si>
    <t>1,050</t>
  </si>
  <si>
    <r>
      <t>Objetivo:</t>
    </r>
    <r>
      <rPr>
        <sz val="9"/>
        <rFont val="Gotham Rounded Book"/>
        <family val="3"/>
      </rPr>
      <t xml:space="preserve">  Asesorar, canalizar, promover y dar seguimiento al desarrollo cooperativo y de las PYMES, a efecto de fomentar y orientar el desarrollo de los emprendedores, cooperativistas y unidades productivas de la demarcación , así como Incentivar la Inversión Publica y privada, para el impulso del desarrollo económico sustentable dentro de la demarcación , en beneficio de sus habitantes.</t>
    </r>
  </si>
  <si>
    <t>1,504</t>
  </si>
  <si>
    <r>
      <t>Objetivo:</t>
    </r>
    <r>
      <rPr>
        <sz val="9"/>
        <rFont val="Gotham Rounded Book"/>
        <family val="3"/>
      </rPr>
      <t xml:space="preserve">  Realizar la capacitacion y canalizacion de los solicitantes de empleo, estableciendo vinculos con el sector empresarial fortaleciendo la obtencion de trabajo de los habitantes de la Demarcacion. </t>
    </r>
  </si>
  <si>
    <r>
      <t>Acciones Realizadas :</t>
    </r>
    <r>
      <rPr>
        <sz val="9"/>
        <rFont val="Gotham Rounded Book"/>
        <family val="3"/>
      </rPr>
      <t xml:space="preserve"> Se han realizado juntas de intercambio con empresas de la iniciativa privada que oferten vacantes de empleos formales con prestaciones de ley.  Asi como jornadas de empleo por territoriales , y se insertaron a ciudadanos en trabajos formales con empresas que tienen convnios de Colaboracion con la Delegacion.
Se isertaron a ciudadanos en trabajos formales con empresas que tienen convenios de colaboracion con la Delegacion.</t>
    </r>
  </si>
  <si>
    <r>
      <t xml:space="preserve">Objetivo: </t>
    </r>
    <r>
      <rPr>
        <sz val="9"/>
        <rFont val="Gotham Rounded Book"/>
        <family val="3"/>
      </rPr>
      <t xml:space="preserve"> Establecer bases y normas generales para implementar el sistema de Gestión y Control Interno de la Delegación Venustiano Carranza, que permita supervisar, vigilar y verificar los actos y resultados de la Gestión Publica, mejorando la eficiencia, eficacia, transparencia y rendición de cuentas de los recursos asignados a la Institución , así como el incremento  en el desempeño  de los servidores públicos, que nos permita alcanzar los objetivos y políticas institucionales de manera armónica.</t>
    </r>
  </si>
  <si>
    <r>
      <t>Acciones Realizadas:</t>
    </r>
    <r>
      <rPr>
        <sz val="9"/>
        <rFont val="Gotham Rounded Book"/>
        <family val="3"/>
      </rPr>
      <t xml:space="preserve">   Se dio cumplimiento en la elaboración de las Matrices de Indicadores de Resultados, elaboración del Manual de control Interno  para su aprobación  ante la Coordinación General de Modernización Administrativa , se dio respuesta al cuestionario de la Secretaria de Hacienda y Crédito Publico en Materia de Control Interno , Indicadores Mensuales, Elaboración de Indicadores de gestión en materia de Transparencia, Informe del Jefe de Gobierno (segundo entregable).
Gestión para la actualización del Manual Administrativo 2017, Manual de Integración y funcionamiento del Comité de Transparencia , Fe de Erratas del Manual Especifico de Operación del Comité Técnico, ante la Coordinación General de Modernización administrativa , publicación de la pagina web de los Manuales Administrativos y de Comité Técnico, Actualización de Información relativa al Articulo 21, Fracciones I, II, III Y VIII  de la Ley de Transparencia , Acceso a la Información Publica y Rendición de Cuentas de la Ciudad de México; Entrega de la Gaceta del Gobierno de la Ciudad de México a las áreas de este Órgano Político Administrativo impreso y en medio magnético ; Actualización del directorio telefónico de la Delegación y su difusión en las áreas.</t>
    </r>
  </si>
  <si>
    <t>FONDO, CONVENIO, SUBSIDIO O PARTICIPACIÓN:  CULTURA</t>
  </si>
  <si>
    <t xml:space="preserve">ACCIONES REALIZADAS CON RECURSOS DE ORIGEN FEDERAL: </t>
  </si>
  <si>
    <r>
      <t xml:space="preserve">2 4 2 215   </t>
    </r>
    <r>
      <rPr>
        <sz val="9"/>
        <rFont val="Gotham Rounded Book"/>
        <family val="3"/>
      </rPr>
      <t>Se brindo a la poblacion del Poligono Arenales  eventos culturales enfocados en las artes escénicas mediante la presentacion  de 23 funciones de teatro y la realizacion de 4 talleres  formativos  de teatro para crear entre ellos una cultura de la no violencia y de la mediacion como un instrumento  para la resolucion  de conflictos como parte de las acciones conjuntas para la prevencion del delito en esta zona de la Delegacion.</t>
    </r>
  </si>
  <si>
    <t>37,500</t>
  </si>
  <si>
    <r>
      <t xml:space="preserve">Objetivo: </t>
    </r>
    <r>
      <rPr>
        <sz val="9"/>
        <rFont val="Gotham Rounded Book"/>
        <family val="3"/>
      </rPr>
      <t>Con la finalidad de proporcionar servicios médicos de primer nivel a la población de la Delegación Venustiano Carranza que no es derechohabiente de ninguna institución de salud pública, se realizaron jornadas médicas en el seno de sus comunidades, atendiendo a 37,500 personas (18,843 mujeres y 18,657 hombres) que representa el 8.7%  de la población Delegacional.</t>
    </r>
  </si>
  <si>
    <t>1,125</t>
  </si>
  <si>
    <r>
      <t>Objetivo:</t>
    </r>
    <r>
      <rPr>
        <sz val="9"/>
        <rFont val="Gotham Rounded Book"/>
        <family val="3"/>
      </rPr>
      <t xml:space="preserve"> Para promover la practica deportiva entre la población de la Delegación Venustiano Carranza y así abatir la obesidad y el sedentarismo entre éstos, se realizaron 1,125 eventos en los once centros deportivos de la Delegación y en diferentes puntos de la demarcación, atendiendo a un total de   110,236 personas (66,025 mujeres y 44,211 hombres) que representan al 25.58% del total de la población Delegacional.</t>
    </r>
  </si>
  <si>
    <t>1,578</t>
  </si>
  <si>
    <r>
      <t xml:space="preserve">Objetivo: </t>
    </r>
    <r>
      <rPr>
        <sz val="9"/>
        <rFont val="Gotham Rounded Book"/>
        <family val="3"/>
      </rPr>
      <t>En virtud de la importancia que tiene la cultura y la recreación para el desarrollo humano; y de las difíciles condiciones económicas que enfrentan los habitantes del país, y con la finalidad de contribuir a la recreación, esparcimiento de la población de Venustiano Carranza. Se realizaron 1,578 eventos culturales y recreativos gratuitos a los que asistieron 130,423 personas (74,170 mujeres y 56,253 hombres) que significa 30.26% de la población Delegacional.</t>
    </r>
  </si>
  <si>
    <t xml:space="preserve">Conmemoración del CCVII Aniversario del inicio del movimiento de independencia </t>
  </si>
  <si>
    <r>
      <t>Objetivo:</t>
    </r>
    <r>
      <rPr>
        <sz val="9"/>
        <rFont val="Gotham Rounded Book"/>
        <family val="3"/>
      </rPr>
      <t xml:space="preserve"> En virtud de la importancia que tiene una correcta alimentación en el desarrollo integral físico y mental de los niños y las niñas, se otrogaron 1,885 raciones alimenticias a 18 Centros de Desarrollo Infantil y 165 de hidratación para 4 Centros de Desarrollo Infantil  (jardín de niños) a 950 niñas y 1,100 niños  menores de entre 2 y 6 años de edad inscritos en los 22 Centros  de desarrollo infantil dependientes de la Delegación, beneficiando a 950 niñas y 1,100 niños.</t>
    </r>
  </si>
  <si>
    <t>Adquisición e instalación de sistema de energía interrumpible</t>
  </si>
  <si>
    <t>Adquisición de vehículos tipo sedan equipados como patrullas Modelo 2017</t>
  </si>
  <si>
    <t>Adquisición de instrumental para las jornadas médicas</t>
  </si>
  <si>
    <t xml:space="preserve"> Ayudas Sociales a Personas u Hogares de Escasos Recursos</t>
  </si>
  <si>
    <t>Niños y niñas inscritos en los Cendis de la delegación.</t>
  </si>
  <si>
    <t>Niños y niñas de escasos recursos de la delegación.</t>
  </si>
  <si>
    <t>Otorgar juguetes a niños y niñas de escasos recursos que asistieron a los eventos del Día de Reyes.</t>
  </si>
  <si>
    <t>Adultos Mayores Residentes en la Casa Hogar o con servicio de día.</t>
  </si>
  <si>
    <t>Atorgar alimentación diaria a 30 Adultos Mayores de acuerdo a sus necesidades nutricionales en la Casa Hogar "Arcelia Nuto de Villamichel"</t>
  </si>
  <si>
    <t>Entrega de juguetes a Niños y Niñas habitantes en la Delegación Venustiano Carranza, en los festejos del "Día del Niño" .</t>
  </si>
  <si>
    <t>Otorgar  1,885 raciones alimenticias  y 165 raciones de hidratacion a niños y niñas inscritos en los Cendis de la Delegación.</t>
  </si>
  <si>
    <t>Programa de Apoyo e Impulso a Personas con Discapacidad</t>
  </si>
  <si>
    <t>31 de enero de 2017</t>
  </si>
  <si>
    <t>Venustiano Carranza</t>
  </si>
  <si>
    <t>Todas las de la Delegación</t>
  </si>
  <si>
    <t>Personas con discapacidad de 0 a 56 años principalmente de aquellos que no perciben ingresos contributivos, y no derechohabiente, que residen en la Delegación Venustiano Carranza</t>
  </si>
  <si>
    <t>Programa de Apoyo y Atención al Adulto Mayor</t>
  </si>
  <si>
    <t>Hombres y mujeres Adultos Mayores de 60 a 68 años de edad cumplidos que habiten en la Delegación Venustiano Carranza, cuya situación económica sea adversa, en situación de calle o vulnerabilidad.</t>
  </si>
  <si>
    <t>Programa Ayuda a Madres de Familia con Hijos de 0 a 15 años.</t>
  </si>
  <si>
    <t>Madres jefas de familia de 18 a 60 años que habitan en alguna de las 80 colonias de la Delegación Venustiano Carranza.</t>
  </si>
  <si>
    <t>Contratación del servicio integral artístico para amenizar la celebración del CCVII Aniversario de la Independencia de México, misma que será presidida por el C. Jefe Delegacional en Venustiano Carranza, los cuales corresponderán a la presentación de diversos elencos de mariachi, cantante ranchero, cantante pop, cantante tropical, cantante de banda, ballet folklórico, grupo musical norteño, grupo musical versátil, grupo musical banda, grupo musical salsa; para amenizar la verbena popular. asimismo el contrato incluirá el servicio de video proyección y pirotecnia.
Este servicio se presentó el día 15 de Septiembre en la explanada Delegacional de este Órgano Político Administrativo.</t>
  </si>
  <si>
    <t>60,000</t>
  </si>
  <si>
    <r>
      <rPr>
        <b/>
        <sz val="9"/>
        <rFont val="Gotham Rounded Book"/>
        <family val="3"/>
      </rPr>
      <t>Culturales:</t>
    </r>
    <r>
      <rPr>
        <sz val="9"/>
        <rFont val="Gotham Rounded Book"/>
        <family val="3"/>
      </rPr>
      <t xml:space="preserve"> Durante el periodo que se reporta se llevo a cabo la celebración del Día de la Madre, Dia del Adulto Mayor, asi como la conmemoracion del Grito de Independencia</t>
    </r>
  </si>
  <si>
    <t>30</t>
  </si>
  <si>
    <t>199</t>
  </si>
  <si>
    <r>
      <t>Objetivo: R</t>
    </r>
    <r>
      <rPr>
        <sz val="9"/>
        <rFont val="Gotham Rounded Book"/>
        <family val="3"/>
      </rPr>
      <t>ecuperacion de la Imagen Urbana en Unidades Habitacionales en la Delegación Venustiano Carranza, a través de la realización de trabajos de Mantenimiento, Conservación y Rehabilitación, bajo un enfoque de participación ciudadana y corresponsabilidad social,.</t>
    </r>
  </si>
  <si>
    <t>Consulta médica general</t>
  </si>
  <si>
    <r>
      <t>Objetivo:</t>
    </r>
    <r>
      <rPr>
        <sz val="9"/>
        <rFont val="Gotham Rounded Book"/>
        <family val="3"/>
      </rPr>
      <t xml:space="preserve"> Incidir en el bienestar social y económico de los Adultos Mayores residentes en la Delegación Venustiano Carranza así como brindar alimentación de calidad de acuerdo a los requerimientos especiales de este renglón de la población Delegacional, se Otorgaron 2,500 ayudas economicas a Adultos Mayores de escasos recursos que habitan en la Delegacion y se proporcionaron 30 raciones alimenticias a los residentes de la Casa Hogar "Arcelia Nuto de Villamichel".</t>
    </r>
  </si>
  <si>
    <r>
      <t>Acciones Realizadas :</t>
    </r>
    <r>
      <rPr>
        <sz val="9"/>
        <rFont val="Gotham Rounded Book"/>
        <family val="3"/>
      </rPr>
      <t xml:space="preserve"> Se han realizado asesorías, presentaciones en diferentes mercados dentro de la demarcación contamos con 3 módulos de atención para orientar el desarrollo de los emprendedores, cooperativistas y unidades productivas de la demarcación e instrumentar acciones de Fomento Económico tales como la realización de Ferias, Exposiciones y Congresos vinculados a la promoción de actividades Industriales, Comerciales y Económicas dentro de la Delegacion.</t>
    </r>
  </si>
  <si>
    <t>FONDO, CONVENIO, SUBSIDIO O PARTICIPACIÓN: RECURSOS FEDERALES-APORTACIONES FEDERALES PARA ENTIDADES FEDERATIVAS Y MUNICIPIOS-FONDO DE APORTACIONES PARA LA INFRAESTRUTURA SOCIAL-2016-LÍQUIDA DE REMANENTES DE PRINCIPAL</t>
  </si>
  <si>
    <t>FONDO, CONVENIO, SUBSIDIO O PARTICIPACIÓN: RECURSOS FEDERALES-APORTACIONES FEDERALES PARA ENTIDADES FEDERATIVAS Y MUNICIPIOS-FONDO DE APORTACIONES PARA LA INFRAESTRUTURA SOCIAL-2017-LÍQUIDA DE INTERÉS</t>
  </si>
  <si>
    <t>FONDO, CONVENIO, SUBSIDIO O PARTICIPACIÓN: RECURSOS FEDERALES-PROVISIONES SALARIALES Y ECONÓMICAS-FONDO PARA EL FORTALECIMIENTO FINANCIERO III-2017-LIQUIDA DE PRINCIPAL</t>
  </si>
  <si>
    <t>FONDO, CONVENIO, SUBSIDIO O PARTICIPACIÓN: RECURSOS FEDERALES-PROVISIONES SALARIALES Y ECONÓMICAS-FONDO PARA EL FORTALECIMIENTO FINANCIERO (B)-2017-LIQUIDA DE PRINCIPAL</t>
  </si>
  <si>
    <t>APOYO PARA EL MEJORAMIENTO A UNIDADES HABITACIONALES CON MANO DE OBRA Y SUMINISTRO DE PINTURA</t>
  </si>
  <si>
    <t>Otras Ayudas Sociales a Personas</t>
  </si>
  <si>
    <t>Habitantes de las unidades habitacionales instaladas en la demarcación</t>
  </si>
  <si>
    <t>FONDO, CONVENIO, SUBSIDIO O PARTICIPACIÓN:  FORTALECIMIENTO FINANCIERO 1</t>
  </si>
  <si>
    <r>
      <t xml:space="preserve">2 3 3 209 </t>
    </r>
    <r>
      <rPr>
        <sz val="9"/>
        <rFont val="Gotham Rounded Book"/>
        <family val="3"/>
      </rPr>
      <t>"Mantenimiento, conservación y rehabilitación de infraestructura de salud" Al periodo que se informa no se han llevado a cabo acciones en esta Actividad Institucional.</t>
    </r>
  </si>
  <si>
    <r>
      <rPr>
        <b/>
        <sz val="9"/>
        <rFont val="Gotham Rounded Book"/>
        <family val="3"/>
      </rPr>
      <t>2 2 1 218</t>
    </r>
    <r>
      <rPr>
        <sz val="9"/>
        <rFont val="Gotham Rounded Book"/>
        <family val="3"/>
      </rPr>
      <t xml:space="preserve"> "'Mantenimiento, conservación y rehabilitación de infraestructura Educativa" Al periodo que se informa se llevaron a cabo el mantenimiento y conservación a 2 planteles escolares de nivel básico E.P. Estado de Michoacán (velaría, rehabilitación de sanitarios) y Jardín de Niños Capitán Emiliano Carranza (colocación de Velaría), en beneficio de 2,400 alumnos.</t>
    </r>
  </si>
  <si>
    <r>
      <t xml:space="preserve">2 2 1 215 </t>
    </r>
    <r>
      <rPr>
        <sz val="9"/>
        <rFont val="Gotham Rounded Book"/>
        <family val="3"/>
      </rPr>
      <t>"Mantenimiento, conservación y rehabilitación a edificios públicos" Al periodo que se informa no se han llevado a cabo acciones en esta Actividad Institucional.</t>
    </r>
  </si>
  <si>
    <r>
      <rPr>
        <b/>
        <sz val="9"/>
        <rFont val="Gotham Rounded Book"/>
        <family val="3"/>
      </rPr>
      <t xml:space="preserve">2 2 1 216 </t>
    </r>
    <r>
      <rPr>
        <sz val="9"/>
        <rFont val="Gotham Rounded Book"/>
        <family val="3"/>
      </rPr>
      <t>"'Mantenimiento, conservación y rehabilitación de banquetas" Al periodo que se informa se llevaron a cabo 5,883 m2 de rehabilitación y mantenimiento de banquetas y guarniciones, en las colonias: Ampliación Simón Bolívar, Venustiano Carranza, Moctezuma 2a. Sección, Moctezuma 1a. Sección, Emilio Carranza, 20 De Noviembre, Ampliación Penitenciaria Y Magdalena Mixiuhca, en beneficio de 15,000 habitantes.</t>
    </r>
  </si>
  <si>
    <r>
      <t xml:space="preserve">2 2 1 217 </t>
    </r>
    <r>
      <rPr>
        <sz val="9"/>
        <rFont val="Gotham Rounded Book"/>
        <family val="3"/>
      </rPr>
      <t>"Mantenimiento, conservación y rehabilitación de Infraestructura Comercial"  Al periodo que se informa no se han llevado a cabo acciones en esta Actividad Institucional.</t>
    </r>
  </si>
  <si>
    <r>
      <t>2 2 1 218</t>
    </r>
    <r>
      <rPr>
        <sz val="9"/>
        <rFont val="Gotham Rounded Book"/>
        <family val="3"/>
      </rPr>
      <t>"Mantenimiento, conservación y rehabilitación en Vialidades Secundarias"  Al periodo que se informa  se llevaron a cabo 28,205.69m2 de rehabilitación y mantenimiento de carpeta asfáltica en las colonias Aquiles Serdán, Ampliación Simón Bolívar y Jardín Balbuena, en beneficio de 56,411 habitantes.</t>
    </r>
  </si>
  <si>
    <r>
      <t xml:space="preserve">2 2 1 219 </t>
    </r>
    <r>
      <rPr>
        <sz val="9"/>
        <rFont val="Gotham Rounded Book"/>
        <family val="3"/>
      </rPr>
      <t>"Mantenimiento, rehabilitación y conservación de Imagen Urbana"  Al periodo que se informa no se han llevado a cabo acciones en esta Actividad Institucional.</t>
    </r>
  </si>
  <si>
    <t>33,750</t>
  </si>
  <si>
    <r>
      <t xml:space="preserve">Acciones Realizadas: </t>
    </r>
    <r>
      <rPr>
        <sz val="9"/>
        <rFont val="Gotham Rounded Book"/>
        <family val="3"/>
      </rPr>
      <t>Al periodo que se informa se atendió la emergencia suscitada por la falta de agua durante el mes de febrero y marzo en las colonias Peñon de los Baños, Pensador Mexicano, Morelos, 20 de noviembre, 10 de Mayo, Ampliación Penitenciaria, U.H. Fivipor, Industrial Puerto Aereo y Arenal 4ta. Sección, así como la distribución cotidiana en base a las demandas ciudadanas en las colonias Aeronáutica Militar, Álvaro Obregón, Arenal IV S., Artes Graficas, Aquiles Serdán, Aviación Civil, Azteca, Cuatro Arboles, Cuchilla Pantitlan, Diez De Mayo, El Parque, Emilio Carranza, Federal, Felipe Ángeles, I. Zaragoza, Jamaica, Jardín Balbuena, L. Boturini, Mag. Mixhuca, Merced Balbuena, Michoacana, Moctezuma I, Moctezuma II, Morelos, Nicolas Bravo, Pens. Mexicano, Peñón Baños, Penitenciaria, Ampl. Penitenciaria, Popular Rastro, Puebla, Revolución, Romero Rubio, Sta. Cruz Aviación, Siete De Julio, Simón Bolívar, Valentín Gómez Farías, Valle Gómez, Venustiano Carranza, 20 De Noviembre, Zona Centro, mediante el suministro de 33,750 m3 de agua potable, en beneficio directo de 120,000 habitantes.</t>
    </r>
  </si>
  <si>
    <r>
      <t>Acciones Realizadas :</t>
    </r>
    <r>
      <rPr>
        <sz val="9"/>
        <rFont val="Gotham Rounded Book"/>
        <family val="3"/>
      </rPr>
      <t xml:space="preserve"> Se realizaron acciones de mantenimiento y renovación de la red de drenaje evitando con ello los encharcamientos que ocasionaran problemas de salud con la población además se evitaron accidentes automovilísticos que pusieran en riesgo la integridad física de peatones y automovilistas para ello se atendieron 6 kilómetros de la red secundaria de drenaje, con acciones de desazolve, limpieza de atarjeas y pozos de visita, cambio de tuberías, en las colonias A. Militar, Álvaro Obregón, Ampl. 7 De Julio, Ampl. Penitenciaria, Aquiles Serdán, Arenal 3a Secc., Arenal 4a Secc., Artes Gráficas, Aviación Civil, Cuchilla Pantitlan, El Parque, Emilio Carranza, Federal, Felipe Ángeles, Fracc. Ind.  Pto. Áereo, Ignacio Zaragoza, Jamaica, Jardín Balbuena, Lorenzo Boturini, Magdalena Mixhuca, Merced Balbuena, Moctezuma I Secc., Moctezuma II Secc., Morelos, P. Mag. Mixhuca, Pensador Mexicano, Peñón De Los Baños, Popular Rastro, Progresista, Puebla, Revolución, Romero Rubio, Sevilla, Simón Bolívar, V. Carranza, V. Gómez Farías, Valle Gómez, Zona Centro,  7 De Julio, 20 De Noviembre y 24 de Abril, en beneficio directo de 60,000 habitantes.</t>
    </r>
  </si>
  <si>
    <r>
      <t xml:space="preserve">Acciones Realizadas : </t>
    </r>
    <r>
      <rPr>
        <sz val="9"/>
        <rFont val="Gotham Rounded Book"/>
        <family val="3"/>
      </rPr>
      <t xml:space="preserve"> Al periodo que se informa, se llevaron a cabo 280,000 ml de balizamiento peatonal y vehicular en las colonias A. Militar, Aarón Saenz, Álvaro Obregón, Ampl. Caracol, Ampl. Michoacana, Ampl. Simón Bolívar, Aquiles Serdán, Arenal 2a. Secc., Arenal 3a. Secc., Artes Gráficas, Aviación Civil, Azteca, El Parque, Federal, Felipe Ángeles, Ignacio Zaragoza, Jamaica, Jardín Balbuena, Lorenzo Boturini, Magdalena Mixhuca, Merced Balbuena, Moctezuma I Secc., Moctezuma Ii Secc., P. Mag. Mixhuca, Pensador Mexicano, Peñón De Los Baños, Primero De Mayo, Progresista, Puebla, Revolución, Romero Rubio, Santa C. Aviación, Sevilla, Siete De Julio, Simón Bolívar, V. Gómez Farías, Veinte De Noviembre., en beneficio directo de 560,000 personas.</t>
    </r>
  </si>
  <si>
    <r>
      <t>Acciones Realizadas :</t>
    </r>
    <r>
      <rPr>
        <sz val="9"/>
        <rFont val="Gotham Rounded Book"/>
        <family val="3"/>
      </rPr>
      <t xml:space="preserve"> Se llevó a cabo el mantenimiento menor en el Campamento de Obra Civil Chorne y en el Edificio Principal de la Sede Delegacional, Anexo I y Anexo II, Aulas de Capacitación y Jefatura de Licencias, mediante acciones de herrería, carpintería, electricidad y pintura, en beneficio de 15,000 habitantes, mediante obra por administración directa,  con estas acciones se logró contar con inmuebles en condiciones óptimas de higiene, seguridad y funcionalidad lo cual contribuirá a un mejor desempeño de los trabajadores que ahí laboran; así como de brindar seguridad a estos recintos operativos y a la vez mejorar la imagen de sus instalaciones institucionales.</t>
    </r>
  </si>
  <si>
    <r>
      <t xml:space="preserve">Acciones Realizadas :  </t>
    </r>
    <r>
      <rPr>
        <sz val="9"/>
        <rFont val="Gotham Rounded Book"/>
        <family val="3"/>
      </rPr>
      <t>Con la finalidad de mejorar la imagen urbana de la delegación así como brindar mayor seguridad al transeúnte, se  continuo con la construcción de banquetas y guarniciones en las calles de las colonias donde habitan familias de escasos recursos, permitiendo con esto el mejoramiento del entorno urbano de esta demarcación, además de atender satisfactoriamente las necesidades que demanda la población, por lo cual se realizó el mantenimiento de 20,000 m2 de banquetas y guarniciones, con acciones de demolición, acarreos, relleno con tepetate, compactación y colado con concreto hidráulico, en las colonias: Ampliación Avición Civil, 20 de Noviembre, Venustiano Carranza, arenal 1a. Sección, Ampliación Caracol, Caracol, Tres Mosqueteros, Moctezuma 2a. Sección III, Moctezuma 2a. Sección IV, Arenal 2a. Sección, Cuchilla Pantitlan, Adolfo Lopez Mateos, Janitzio, Miguel Hidalgo y Pensador Mexicano I, en beneficio directo de 50,000 habitantes, (12,117 m2 mediante obra contrato en el marco del presupuesto participativo y 2,000 m2 mediante obras por administración directa, 5,883 m2 en las colonias Ampliación Simón Bolívar, Venustiano Carranza Y Moctezuma 2a. Sección), con estas acciones se logró mantener en condiciones óptimas los niveles de servicio en aceras y andadores para contribuir a mejorar las condiciones de vida y garantizar el acceso universal a más y mejores servicios urbanos para todos los habitantes de la delegación Venustiano Carranza, la población que transita por sus calles y avenidas y particularmente, los grupos más desfavorecidos mujeres, niños y discapacitados.</t>
    </r>
  </si>
  <si>
    <r>
      <t xml:space="preserve">Acciones Realizadas : </t>
    </r>
    <r>
      <rPr>
        <sz val="9"/>
        <rFont val="Gotham Rounded Book"/>
        <family val="3"/>
      </rPr>
      <t>Se atendió el reencarpetado y bacheo con acciones de trazo y nivelación, demoliciones, acarreos, limpieza, picado de amarre, tendido de la carpeta de concreto asfáltico, sello de la superficie y protector de pavimento, debido a gran flujo vial que cuenta la demarcación, así como el desgaste natural que presentan las arterias de la delegación, se tiene la necesidad de pavimentar las calles que ya cuentan con servicios con la finalidad de que exista una mayor comunicación y facilidades de tránsito para los habitantes de las colonias de la delegación. Es por ello que una de las prioridades  más importantes en este programa, es mantener en las condiciones óptimas la carpeta asfáltica en las calles que así lo requieran en función de  la gran cantidad de demanda que se tiene en vías  secundarias, por lo que se realizó el mantenimiento de 58,000 m2 de carpeta asfáltica bacheo, reencarpetado, en diferentes colonias del perímetro delegacional, en beneficio directo de 160,000 habitantes,  con estas acciones se logró mejorar el flujo vehicular y abatir los índices de contaminación.</t>
    </r>
  </si>
  <si>
    <r>
      <t xml:space="preserve">Acciones Realizadas: </t>
    </r>
    <r>
      <rPr>
        <sz val="9"/>
        <rFont val="Gotham Rounded Book"/>
        <family val="3"/>
      </rPr>
      <t>Se atendieron 15 espacios públicos mediante acciones de mejoramiento de la infraestructura urbana mediante acciones de pintura, herrería y albañilería mediante obra por administración directa, Parque Popular Rastro, Parque Madero, Parque Independencia, Parque Anfora, Plaza Africa, Plaza Benemerito de las Americas,  Plaza Maracana, Plaza Miguel Aleman, Parque de Obrero, Plaza del Poder ejecutivo Federal, Plaza Aviación Civil, Plaza Recreativa Kennedy, Plaza Recreativa Progresista, Plaza Recreativa puebla, Plza recreativa Raton Macias y Plza Civica Placa 2, se logró rescatar espacios públicos con el fin de llevar a cabo su transformación en espacios dignos, seguros e higiénicos que fortalezcan la sana convivencia familiar y vecinal, a la vez que se fomenta el sano esparcimiento entre la comunidad al contar con nuevas áreas donde desarrollar sus diferentes habilidades físicas e intelectuales y de convivencia vecinal, en beneficio de 150,000 habitantes.</t>
    </r>
  </si>
  <si>
    <r>
      <t xml:space="preserve">Acciones Realizadas: </t>
    </r>
    <r>
      <rPr>
        <sz val="9"/>
        <rFont val="Gotham Rounded Book"/>
        <family val="3"/>
      </rPr>
      <t>Se realizó el mantenimiento y conservación de  866.66 metros de la red secundaria de agua potable mediante la reparación de fugas, sustitución de tuberías y válvulas, en diferentes colonias del perímetro delegacional, en beneficio directo de 8,000 habitantes, mediante obra por administración directa,  con estas acciones se garantizó el suministro de agua potable en cantidad y en calidad a la población de la delegación, a través del mantenimiento de la infraestructura del sistema de agua potable y la mejora de su administración.</t>
    </r>
  </si>
  <si>
    <t>O2D157003</t>
  </si>
  <si>
    <t>Obras en proceso de ejecución.</t>
  </si>
  <si>
    <t>O2D157004</t>
  </si>
  <si>
    <t>O2D157006</t>
  </si>
  <si>
    <t xml:space="preserve">Se llevo a cabo la construcción de 12,117 m2 de banquetas en las colonias Aviación Civil (Ampl) (17-012), Caracol, Caracol (Ampl) (17-013), Arenal 1a. Sección (17-018), El Parque (17-023), Magdalena Mixiuhca (17-036), Michoacana (Ampl) (17-040), Tres Mosqueteros (17-059), Venustiano Carranza (17-062), 20 De Noviembre (17-066), 5to. Tramo De 20 De Noviembre (17-069), Jardín Balbuena Iii (17-078), Moctezuma 2a. Sección Iii (17-081) Y Moctezuma 2a. Sección Iv (17-08), en beneficio de 30,292 habitantes. </t>
  </si>
  <si>
    <t>O2D157013</t>
  </si>
  <si>
    <t xml:space="preserve">Se llevo a cabo la construcción de 41,100 m2 de carpeta asfaltica  en las coloniasFederal, Lorenzo Boturini, Valentín Gómez Farías, Álvaro Obregón, Magdalena Mixiuhca, Jamaica Y Pueblo De La Magdalena Mixiuhca, Pensador Mexicano, Peñón De Los Baños, Moctezuma 2a. Sección, 5o. Tramo De 20 De Noviembre, 20 De Noviembre, Ampliación Venustiano Carranza, Nicolás Bravo, Felipe Ángeles, Morelos, Zona Centro Y 10 De Mayo, en beneficio de 102,750  habitantes. </t>
  </si>
  <si>
    <t>O2D157032</t>
  </si>
  <si>
    <t>O2D157036</t>
  </si>
  <si>
    <t>O2D157038</t>
  </si>
  <si>
    <t>O2D157050</t>
  </si>
  <si>
    <t>O2D157012</t>
  </si>
  <si>
    <t>Se llevo a cabo el mantenimiento a 3 inmuebles de educacion basica, jardin de Niños Itzel Lucero (colocacion de velaria, Primaria "Ceylan" (colocacion de velaria), Primaria "Plan de Ayutla" (colocacion de velaria), en beneficio de 3,600 alumnos.</t>
  </si>
  <si>
    <t>O2D157037</t>
  </si>
  <si>
    <t>O2D157039</t>
  </si>
  <si>
    <t>O2D157049</t>
  </si>
  <si>
    <t>Mantenimiento a la infraestructura de agua potable</t>
  </si>
  <si>
    <t>Mantenimiento al sistema de drenaje en 15 colonias</t>
  </si>
  <si>
    <t>Renovación de banquetas y guarniciones en diversas colonias</t>
  </si>
  <si>
    <t>Rehabilitación de inmuebles de educación básica</t>
  </si>
  <si>
    <t>Rehabilitación de la carpeta asfáltica</t>
  </si>
  <si>
    <t>Rehabilitación y mantenimiento de banquetas y guarniciones en 14 colonias</t>
  </si>
  <si>
    <t>Construcción de los centros de desarrollo infantil "cendi 29" y "Benita galeana"</t>
  </si>
  <si>
    <t>Construcción de la casa de cultura Aquiles Serdán</t>
  </si>
  <si>
    <t>Rehabilitación y mantenimiento de banquetas y guarniciones en 8 colonias</t>
  </si>
  <si>
    <t>Construcción del centro de desarrollo infantil "José María Pino Suarez"</t>
  </si>
  <si>
    <t>Obras para la merced en la delegación Venustiano Carranza</t>
  </si>
  <si>
    <t>Rehabilitación y mantenimiento al mercado Romero Rubio</t>
  </si>
  <si>
    <t>Tendido de carpeta asfáltica en diferentes colonias del perímetro delegacional.</t>
  </si>
  <si>
    <t>Mantenimiento de unidades habitacionales dentro del perímetro delegacional, para llevar a cabo acciones de mejoramiento, rehabilitación y remodelación con trabajos de pintura, impermeabilización, cambio de tinacos y reparación de escaleras.</t>
  </si>
  <si>
    <t>Adquisición de material eléctrico, tales como luminarias OV, cable, balastros, fotoceldas, luminarias tipo eniff, cinta, así como su material complementario, que se instalaran en las 80 colonias de la Delegación.</t>
  </si>
  <si>
    <t>Adquisición de tierra vegetal negra, planta Nochebuena híbrida, planta noche buena común, planta cempasúchil, pasto tipo alfombra, diversas plantas de ornato, colorantes naturales y para trabajos de acabados en edificación y otros trabajos especializados.</t>
  </si>
  <si>
    <t>Adquisición de material como lo son parche radial con cuerda, bujes, hules, marinas, palas carboneras , campanas sonoras, tambos, morillos de madera y sus complementos  que serán utilizados en las 80 colonias de la Delegación para la realización de recolección domiciliaria de Residuos Sólidos y barrido manual</t>
  </si>
  <si>
    <t>Mantenimiento y conservación de planteles educativos</t>
  </si>
  <si>
    <t xml:space="preserve">Mantenimiento y conservación de mercados públicos </t>
  </si>
  <si>
    <t>Balizamiento peatonal y vehicular en diferentes colonias del perímetro delegacional</t>
  </si>
  <si>
    <t>Rehabilitación y mejoramiento de espacios públicos en la Delegación Venustiano Carranza.</t>
  </si>
  <si>
    <r>
      <t xml:space="preserve">Acciones Realizadas: </t>
    </r>
    <r>
      <rPr>
        <sz val="9"/>
        <rFont val="Gotham Rounded Book"/>
        <family val="3"/>
      </rPr>
      <t>Es importante señalar, que para este periodo se otorgaron 199 apoyos para atender la demanda ciudadana, que beneficiará a la población en las Unidades Habitacionales, mismas que sufren el deterioro ocacionado por el paso del timepo y el clima,</t>
    </r>
    <r>
      <rPr>
        <b/>
        <sz val="9"/>
        <rFont val="Gotham Rounded Book"/>
        <family val="3"/>
      </rPr>
      <t xml:space="preserve"> 135 </t>
    </r>
    <r>
      <rPr>
        <sz val="9"/>
        <rFont val="Gotham Rounded Book"/>
        <family val="3"/>
      </rPr>
      <t xml:space="preserve">apoyos fueron destinados a los trabajos de Pintura, </t>
    </r>
    <r>
      <rPr>
        <b/>
        <sz val="9"/>
        <rFont val="Gotham Rounded Book"/>
        <family val="3"/>
      </rPr>
      <t>26</t>
    </r>
    <r>
      <rPr>
        <sz val="9"/>
        <rFont val="Gotham Rounded Book"/>
        <family val="3"/>
      </rPr>
      <t xml:space="preserve"> de Cambio de Tinacos, </t>
    </r>
    <r>
      <rPr>
        <b/>
        <sz val="9"/>
        <rFont val="Gotham Rounded Book"/>
        <family val="3"/>
      </rPr>
      <t>3</t>
    </r>
    <r>
      <rPr>
        <sz val="9"/>
        <rFont val="Gotham Rounded Book"/>
        <family val="3"/>
      </rPr>
      <t xml:space="preserve"> en Rehabilitación de Escaleras.  </t>
    </r>
    <r>
      <rPr>
        <b/>
        <sz val="9"/>
        <rFont val="Gotham Rounded Book"/>
        <family val="3"/>
      </rPr>
      <t>27</t>
    </r>
    <r>
      <rPr>
        <sz val="9"/>
        <rFont val="Gotham Rounded Book"/>
        <family val="3"/>
      </rPr>
      <t xml:space="preserve"> destinados a la Impermeabilización </t>
    </r>
    <r>
      <rPr>
        <b/>
        <sz val="9"/>
        <rFont val="Gotham Rounded Book"/>
        <family val="3"/>
      </rPr>
      <t>y 8</t>
    </r>
    <r>
      <rPr>
        <sz val="9"/>
        <rFont val="Gotham Rounded Book"/>
        <family val="3"/>
      </rPr>
      <t xml:space="preserve"> para la colocacion de reja perimetral.</t>
    </r>
  </si>
  <si>
    <t>SER.</t>
  </si>
  <si>
    <t>DTO.</t>
  </si>
  <si>
    <r>
      <t xml:space="preserve">Objetivo: </t>
    </r>
    <r>
      <rPr>
        <sz val="9"/>
        <rFont val="Gotham Rounded Book"/>
        <family val="3"/>
      </rPr>
      <t xml:space="preserve"> Brindar a los habitantes de la demarcacion y ciudadanía en general certeza juridica en los actos de este tipo que les correspondan proporcionando asesorias juridicas gratuitas.</t>
    </r>
  </si>
  <si>
    <r>
      <t xml:space="preserve">Acciones Realizadas: </t>
    </r>
    <r>
      <rPr>
        <sz val="9"/>
        <rFont val="Gotham Rounded Book"/>
        <family val="3"/>
      </rPr>
      <t xml:space="preserve">Se otorgaron 37,680 asesorías en materia de derecho como son civil, penal, inmobiliario, laboral, etc., a los habitantes de la demarcación y ciudadanía en general. </t>
    </r>
  </si>
  <si>
    <t xml:space="preserve">A) </t>
  </si>
  <si>
    <t xml:space="preserve">B) </t>
  </si>
  <si>
    <t>Banquetas y Guarciones
Cambio de Adoquín en Calle Torno</t>
  </si>
  <si>
    <t>Carpeta Asfáltica
Repavimentación de la Calle Ostión Esquina Alfredo del Mazo y Av. Río Churubusco</t>
  </si>
  <si>
    <t>Red de Agua Potable
Reemplazo de Tubería de Agua Potable por Tubería más Ecológica</t>
  </si>
  <si>
    <t>Infaestructura y Equipamiento Urbano
Huertos Sustentables en la Colonia</t>
  </si>
  <si>
    <t xml:space="preserve"> Red de Drenaje
Sustitución de la Red de Drenaje en la Calle Esterlinas entre el Metro Oceanía y Calle Manchuria</t>
  </si>
  <si>
    <t>Trabajos consistentes en mantenimiento y restauración de la red de drenaje, con trabajos de excavaciones, corte de canaletas, sustitución de tubos de drenaje en mal estado, relleno de canaletas, y asfaltado; asimismo  cambio coladeras en mal estado,  incluyendo la supervisión externa.</t>
  </si>
  <si>
    <t>Se crearán huertos sustentables diferentes domicilios de la Colonia</t>
  </si>
  <si>
    <t>AARÓN SÁENZ</t>
  </si>
  <si>
    <t>ÁLVARO OBREGÓN</t>
  </si>
  <si>
    <t>AQUILES SERDÁN</t>
  </si>
  <si>
    <t>ARTES GRÁFICAS</t>
  </si>
  <si>
    <t>Carpeta Asfáltica
Reencarpetado en Calle Yunque entre Calzada de la Viga a Torno</t>
  </si>
  <si>
    <t>Trabajos consistentes en trazo y nivelación, excavaciones, acarreos, compactación, fresado de carpeta asfáltica,  así como balizamiento; incluyendo la supervisión externa..</t>
  </si>
  <si>
    <t>AVIACIÓN CIVIL</t>
  </si>
  <si>
    <t>Se realizará reforestación en todas las Calles de la Colonia</t>
  </si>
  <si>
    <t>Reforestación
Reforestación de Calles</t>
  </si>
  <si>
    <t>AVIACIÓN CIVIL AMPLIACIÓN</t>
  </si>
  <si>
    <t>Banquetas y Guarniciones
Cambio de Banquetas</t>
  </si>
  <si>
    <t>Trabajos consistentes en demolición de banquetas, acarreos, relleno de tepetate, concreto en banqueta, retiro de tocones, construcción de rampas de accesibilidad, guarniciones, coladeras de banqueta, registros, incluyendo la supervisión externa.</t>
  </si>
  <si>
    <t>Infraestructura Educativa
Escuela Primeraia Manuel M. Ponce, mantenimiento, reparación y acondicionamiento de patio y salones de clase</t>
  </si>
  <si>
    <t>Conservación de Unidades Habitacionales
Retiro de Árboles que afectan la cisterna</t>
  </si>
  <si>
    <t>CANDELARIA DE LOS PATOS 
(UNIDAD HABITACIONAL)</t>
  </si>
  <si>
    <t>Conservación de Unidades Habitacionales
Tinaco, barda y reparación de escaleras para el mejoramiento integral de los Edificios I, II, III y IV</t>
  </si>
  <si>
    <t>Trabajos consistentes en demolición, relleno de tepetate,  colocación de tinacos, retiro de escombro</t>
  </si>
  <si>
    <t>Banquetas y Guarniciones</t>
  </si>
  <si>
    <t>Trabajos consistentes en demolición de banquetas, acarreos, relleno de tepetate, concreto en banqueta, retiro de tocones, construcción de rampas de accesibilidad, guarniciones, coladeras de banqueta, registros, incluyendo la supervisión externa</t>
  </si>
  <si>
    <t>CARACOL (AMPLIACIÓN)</t>
  </si>
  <si>
    <t>Banquetas y Guarniciones
Cambio de banquetas y guarniciones en la
Calle Manuel Ávila Camacho</t>
  </si>
  <si>
    <t>CUATRO ÁRBOLES</t>
  </si>
  <si>
    <t>Carpeta Asfáltica
Reencarpetamiento de un tramo que presenta baches, declives y problemas de encharcamiento</t>
  </si>
  <si>
    <t>Trabajos consistentes en trazo y nivelación, excavaciones, acarreos, compactación, fresado de carpeta asfáltica,  así como balizamiento; incluyendo la supervisión externa</t>
  </si>
  <si>
    <t>CUCHILLA PANTITLÁN</t>
  </si>
  <si>
    <t>Carpeta Asfáltica
Reencarpetamiento</t>
  </si>
  <si>
    <t>DAMIÁN CARMONA</t>
  </si>
  <si>
    <t>Rehabilitación de Espacios Públicos
Mantenimiento del Parque para Patinetas</t>
  </si>
  <si>
    <t>Trabajos consistentes en colocación de juegos infantiles, colocación de piso, bancas, cestos de basura, albañilería, pintura, instalaciones eléctricas e hidrosanitarias; mas los conceptos extraordinarios objeto del desarrollo  de los trabajos que se requieran e incluyendo la supervisión externa</t>
  </si>
  <si>
    <t>EL ARENAL 1A SECCIÓN</t>
  </si>
  <si>
    <t>Banquetas y Guarniciones
Reparación de Banquetas</t>
  </si>
  <si>
    <t>Trabajos consistentes en acarreos, relleno de tepetate, concreto en banqueta, retiro de tocones, construcción de rampas de accesibilidad, guarniciones, coladeras de banqueta, registros, incluyendo la supervisión externa</t>
  </si>
  <si>
    <t>EL ARENAL 2A SECCIÓN</t>
  </si>
  <si>
    <t>Carpeta Asfáltica
Repavimentación de la Calle Moctezuma entre Maxtla y Aztecas</t>
  </si>
  <si>
    <t>Red de Drenaje
Reconstrucción de Albañal de Coladera</t>
  </si>
  <si>
    <t>Trabajos consistentes en excavaciones, corte de canaletas, sustitución de tubos de drenaje en mal estado, relleno de canaletas, y asfaltado; asimismo  cambio coladeras en mal estado,  incluyendo la supervisión externa</t>
  </si>
  <si>
    <t>EL ARENAL 3A SECCIÓN</t>
  </si>
  <si>
    <t>EL ARENAL 4A SECCIÓN</t>
  </si>
  <si>
    <t>Red de Drenaje
Drenaje en Calle Coxcox</t>
  </si>
  <si>
    <t>EL ARENAL PUERTO AÉREO (FRACCIONAMIENTO)</t>
  </si>
  <si>
    <t>Espacios Públicos
Mejoramiento urbano de la Plaza Benita Galeana</t>
  </si>
  <si>
    <t>Banquetas y Guarniciones
Rehabilitación de Banquetas y Guarniciones en Cerrada Lucas Alamán, Calle 1812, Privada de Zoquipa, Calle 1917 y Calle 1325</t>
  </si>
  <si>
    <t>EMILIANO ZAPATA 
(UNIDAD HABITACIONAL)</t>
  </si>
  <si>
    <t>Barda
Construcción de Barda de Protección sobre Congreso de la Unión y Ferrocarril de Cintura</t>
  </si>
  <si>
    <t>Espacios Públicos
Construcción e implementación de un parque y gimnasio de bolsillo en Central de Plomeros</t>
  </si>
  <si>
    <t>FELIPE ÁNGELES</t>
  </si>
  <si>
    <t>Espacios Públicos
Gimnasio para la Colonia, en Estaño y Av. Congreso de la Unión</t>
  </si>
  <si>
    <t>Conservación de Unidades Habitacionales
Mantenimiento y Reparación de escaleras de la Unidad Habitacional</t>
  </si>
  <si>
    <t>Trabajos consistentes en demolición, relleno de tepetate, rehabilitación de escaleras, retiro de escombro</t>
  </si>
  <si>
    <t>INDUSTRIAL PUERTO AÉREO 
(FRACCIONAMIENTO)</t>
  </si>
  <si>
    <t>Prevención al Delito
Colocación de Luminarias en Boulevard Puerto Aéreo</t>
  </si>
  <si>
    <t>Colocación de luminarias</t>
  </si>
  <si>
    <t>Espacios públicos
Recuperación de espacio en la esquina de Rancho de la Cruz y Congreso de la Unión</t>
  </si>
  <si>
    <t xml:space="preserve">Trabajos consistentes en colocación de juegos infantiles, colocación de piso, bancas, cestos de basura, albañilería, pintura, instalaciones eléctricas e hidrosanitarias; mas los conceptos extraordinarios objeto del desarrollo  de los trabajos que se requieran e incluyendo la supervisión externa </t>
  </si>
  <si>
    <t>Carpeta Asfáltica
Carpeta Asfáltica en Calle Sahuayo entre Panaderos y Talabarteros</t>
  </si>
  <si>
    <t>Banquetas y Guarniciones
Continuidad al cambio de banquetas y guarniciones de la Unidad</t>
  </si>
  <si>
    <t>Espacios Públicos
Recuperación y delimitación de área de juegos infantiles y gimnsario, mantenimiento de áreas verdes y fuente del Parque Manuel Gutiérrez Nájera</t>
  </si>
  <si>
    <t>Banquetas y guarniciones
Banquetas y guarniciones en las Calles Río Frío y 5 de Mayo, Nicolás Bravo, Melchor Ocampo y 20 de Noviembre</t>
  </si>
  <si>
    <t>Conservación de Lotes Unifamiliares
Identidad en el Pueblo con unificación de colores (Pintura para Fachadas), pintar de dos colores las fachadas del Pueblos con pintura vinílica con colores característicos de un pueblo con el fin de reafirmar la identidad como zona patrimonial</t>
  </si>
  <si>
    <t>Carpeta Asfáltica
Reencarpetación Asfáltica en la Calle de Oriente 30, primera etapa</t>
  </si>
  <si>
    <t>Carpeta Asfáltica
Asfalto en Calle Platería</t>
  </si>
  <si>
    <t>Banquetas y Guarniciones
Banquetas y guarniciones sobre Talabarteros
y Tizayuca</t>
  </si>
  <si>
    <t xml:space="preserve">Trabajos consistentes en demolición de banquetas, acarreos, relleno de tepetate, concreto en banqueta, retiro de tocones, construcción de rampas de accesibilidad, guarniciones, coladeras de banqueta, registros, incluyendo la supervisión externa </t>
  </si>
  <si>
    <t>Carpeta Asfáltica
Reencarpetamiento de diversas calles de la Colonia</t>
  </si>
  <si>
    <t>Banquetas y Guarniciones
Banquetas en las Calles de Jesús García y Juan A. Gutiérrez</t>
  </si>
  <si>
    <t>Banquetas y Guarniciones
Cambio de banquetas y guarniciones en la Calle Cobre Nos. 149 y 147</t>
  </si>
  <si>
    <t>PENITENCIARIA
(AMPLIACIÓN)</t>
  </si>
  <si>
    <t>Pintura en Unidades Habitacionales
Pintura en Unidades habitacionales: Miguel Domínguez 12,29 y 46; Penitenciaría 40; F.C. interoceánico 44 y San Antonio Tomatlán 118</t>
  </si>
  <si>
    <t>Trabajos consistentes en aplicación de pintura en fachadas</t>
  </si>
  <si>
    <t>PEÑÓN DE LOS BAÑOS</t>
  </si>
  <si>
    <t>Espacios Públicos
Instalación de juegos infantiles en la Plaza Cívica del Carmen</t>
  </si>
  <si>
    <t>PINO 
(UNIDAD HABITACIONAL)</t>
  </si>
  <si>
    <t>Trabajos consistentes en limpieza de la superficie, aplicación de impermeabilizante</t>
  </si>
  <si>
    <t>Rehabilitación Infraestructura Deportiva
Mantenimiento del Deportivo Plutarco Elías Calles</t>
  </si>
  <si>
    <t>Trabajos consistentes en albañilerìa, pintura, instalaciones eléctricas e hidrosanitarias; mas los conceptos extraordinarios objeto del desarrollo  de los trabajos que se requieran e incluyendo la supervisión externa</t>
  </si>
  <si>
    <t>Red de Drenaje
Cambio de drenaje León Trostky</t>
  </si>
  <si>
    <t xml:space="preserve">Trabajos consistentes en demoliciones, nivelación, colocación de loza e instalación eléctrica, incluyendo la supervisión externa </t>
  </si>
  <si>
    <t>Carpeta Asfáltica
Reencarpetamiento de la Calle 87</t>
  </si>
  <si>
    <t>Trabajos consistentes en trazo y nivelación, excavaciones, acarreos, compactación, fresado de carpeta asfáltica, así como balizamiento; incluyendo la supervisión externa</t>
  </si>
  <si>
    <t>REVOLUCIÓN</t>
  </si>
  <si>
    <t>Prevención al Delito
Luminarias Antibandálicas</t>
  </si>
  <si>
    <t>Banquetas y Guarniciones
Repavimentación de Banquetas de la Calle Siberia y Jerusalem</t>
  </si>
  <si>
    <t>SANTA CRUZ AVIACIÓN</t>
  </si>
  <si>
    <t>Carpeta Asfáltica
Reencarpetado en la Calle Francisco Sarabia</t>
  </si>
  <si>
    <t>Red de Drenaje
Cambio de drenaje urbano en la Calle de Escuadra</t>
  </si>
  <si>
    <t>Trabajos consistentes en excavaciones, corte de canaletas, sustitución de tubos de drenaje en mal estado, relleno de canaletas, y asfaltado; asímismo  cambio coladeras en mal estado,  incluyendo la supervisión externa</t>
  </si>
  <si>
    <t>SIMÓN BOLIVAR</t>
  </si>
  <si>
    <t>Prevención al Delito
Luminarias</t>
  </si>
  <si>
    <t>Colocación de luminarias en las Calles Carlos Marx, Cairo, Cantón y Bolívares</t>
  </si>
  <si>
    <t>Banquetas y Guarniciones
Banquetas en las Calles de Avicultura, Apicultura y Oficios</t>
  </si>
  <si>
    <t>VALENTÍN GÓMEZ FARÍAS</t>
  </si>
  <si>
    <t>VALLE GÓMEZ</t>
  </si>
  <si>
    <t>Red de Drenaje
Drenaje en las Calles Zacualpan, Vanadio
e Iridio</t>
  </si>
  <si>
    <t>VENUSTIANO CARRANZA 
(AMPLIACIÓN)</t>
  </si>
  <si>
    <t>VIADUCTO -BALBUENA 
(CONJUNTO HABITACIONAL)</t>
  </si>
  <si>
    <t>Conservación de Unidades Habitacionales
Impermeabilización de las Unidades Habitacionales de Viaducto Río de la Piedad, Francisco del Paso y Troncoso y Av. Morelos</t>
  </si>
  <si>
    <t>Conservación de Unidades Habitacionales
Pintura y mano de obra en la Calle de Tapicería No. 34-36, en San Antonio Tomatlán No. 155, 149, 127 y Ferrocarril de Cintura No. 43</t>
  </si>
  <si>
    <t>Trabajos consistentes en aplicación de pintura en Unidades Habitacionales</t>
  </si>
  <si>
    <t>Trabajos consistentes en aplicación de pintura en  unidades habitacionales</t>
  </si>
  <si>
    <t>Banquetas y Guarniciones
Reparación de banquetas en las Calles Marmolería, Sericultura, Grabados, Estampado y Vulcanización</t>
  </si>
  <si>
    <t>Prevención del Delito
Alumbrado Público con Lámparas tipo Urban (Ménsula), en las Calles progreso, Ferretería, Zapatería y Cincunvalación</t>
  </si>
  <si>
    <t xml:space="preserve">Alumbrado Público con lámparas tipo urban (mensulada) </t>
  </si>
  <si>
    <t>Banquetas y Guarniciones
Cambio de Banquetas en Trompillo, Sorpresa, Pavellón, Maravillas, Aviadero y Eje 2</t>
  </si>
  <si>
    <t>Red de Drenaje
Drenaje en San Antonio Tomatlán</t>
  </si>
  <si>
    <t>7 DE JULIO
(AMPLIACIÓN)</t>
  </si>
  <si>
    <t>Infraestructura Deportiva
Mantenimiento, reparación y acondicionamiento de Módulos Deportivos en Calle Liga de Carreteras</t>
  </si>
  <si>
    <t>Conservación de Unidades Habitacionales
Pintura en Unidades Habitacionales en lecumberri, San Antonio Tomatlán, Bravo, Miguel Negrete, Alarcón, Plaza San Lázaro y Emiliano Zapata</t>
  </si>
  <si>
    <t>Conservación de Unidades Habitacionales
Pintura y Mano de Obra a fachadas en Calles Unión 17 y 19; Adolfo Gurrión 89 y 97</t>
  </si>
  <si>
    <t>Carpeta Asfáltica
Bacheo</t>
  </si>
  <si>
    <t>Red de Drenaje
Drenaje y Alcantarillado</t>
  </si>
  <si>
    <t>Prevención del Delito
Adquisición e Instalación de Luminarias en los Andadores dentro de las Unidades que se encuentran en la Colonia</t>
  </si>
  <si>
    <t xml:space="preserve">Trabajos consistentes en adquisición e instalación de luminarias </t>
  </si>
  <si>
    <t>Espacios Públicos
Domo Acristalado en Plazas Cívicas Ratón Macías, Lázaro Pavia y león Guzmán</t>
  </si>
  <si>
    <t>Banquetas y Guarniciones
Cambio de Banquetas en Av. del Taller y Generao García</t>
  </si>
  <si>
    <t>Con acciones de demolición de banquetas, acarreos, relleno de tepetate, concreto en banqueta, retiro de tocones, construcción de rampas de accesibilidad, guarniciones, coladeras de banqueta, registros, incluyendo la supervisión externa</t>
  </si>
  <si>
    <t>MOCTEZUMA 2A SECCIÓN I</t>
  </si>
  <si>
    <t>MOCTEZUMA 2A  SECCIÓN II</t>
  </si>
  <si>
    <t>MOCTEZUMA 2A SECCIÓN III</t>
  </si>
  <si>
    <t>MOCTEZUMA 2A SECCIÓN IV</t>
  </si>
  <si>
    <t>Prevención del Delito
Alumbrado Público tipo Urbana</t>
  </si>
  <si>
    <t>Alumbrado publico  tipo urbana en la Av. Ferrocarril Industrial, Av. Industrial, Ote. Nos. 150, 152, 154 y 156</t>
  </si>
  <si>
    <t>Prevención del Delito
Colocación de Luminarias</t>
  </si>
  <si>
    <t>Colocación de luminarias en el Parque Fortino Serrano</t>
  </si>
  <si>
    <t>Banquetas y Guarniciones
Cambio de Banquetas y Guarniciones</t>
  </si>
  <si>
    <t>Conservación de Unidades Habitacionales
Mantenimiento a las Unidades Habitacionales de las Calles Alfarería, Berriozabal, Jardineros, Mecánicos, Nicolás Braco, Panaderos y Pintores</t>
  </si>
  <si>
    <t>Trabajos consistentes en aplicación de pintura en  Unidades Habitacionales</t>
  </si>
  <si>
    <t>Conservación de Unidades Habitacionales
Mantenimiento a Unidades Habitacionales en la Calle Sastrería, Panaderos, jardineros, Hojalatería, Av. Congreso de la Unión y Herreros</t>
  </si>
  <si>
    <t>Carpeta Asfáltica
Reencarpetamiento de la Calle Norte 194, afectada por baches, hoyos hechos por lluvia y camiones</t>
  </si>
  <si>
    <t>Banquetas y Guarniciones
Banquetas y Guarniciones en la Calle China</t>
  </si>
  <si>
    <t>ISRAEL MORENO RIVERA</t>
  </si>
  <si>
    <t>JEFE DELEGACION EN VENUSTIANO CARRANZA</t>
  </si>
  <si>
    <t>GABRIELA KAREM LOYA MINERO</t>
  </si>
  <si>
    <t>TOTAL
DVC</t>
  </si>
  <si>
    <t>ACCESORIOS GENERADOS POR EL CARGO EXTEMPORANEO DE LAS APORT. DE SEGURIDAD SOCIAL</t>
  </si>
  <si>
    <t>FISCALES</t>
  </si>
  <si>
    <t>CORRIENTE</t>
  </si>
  <si>
    <t>EVENTOS CULTURALES ENFOCADOS EN LAS ARTES ESCENICAS, PROMOVIENDO FUNCIONES DE TEATRO Y TALLERES FORMATIVOS EN TEATRO</t>
  </si>
  <si>
    <t xml:space="preserve">CULTURA (CONACULTA)2016 </t>
  </si>
  <si>
    <t>CONSTRUCCIÓN DE GIMNASIO EN EL DEPORTIVO OCEANÍA EN LA DELEGACIÓN VENUSTIANO CARRANZA.</t>
  </si>
  <si>
    <t>CONSTRUCCIÓN DE LA ALBERCA EN EL DEPORTIVO OCEANÍA EN LA DELEGACIÓN VENUSTIANO CARRANZA.</t>
  </si>
  <si>
    <t>CONSTRUCCIÓN DE LA ALBERCA EN EL DEPORTIVO LÓPEZ VELARDE EN LA DELEGACIÓN VENUSTIANO CARRANZA.</t>
  </si>
  <si>
    <t>CONSTRUCCIÓN DE POLIDEPORTIVO OCEANÍA EN LA DELEGACIÓN VENUSTIANO CARRANZA.</t>
  </si>
  <si>
    <t>FORTALECIMIENTO FINANCIERO PARA INVERSIÓN V (2016)</t>
  </si>
  <si>
    <t>FORTALECE III (2016)</t>
  </si>
  <si>
    <t>FORTALECE IV (2016)</t>
  </si>
  <si>
    <t>INVERSIÓN</t>
  </si>
  <si>
    <t>FORTALECIMIENTO DEL DESEMPEÑO EN MATERIA DE SEGURIDAD PUBLICA</t>
  </si>
  <si>
    <t>FORTALECIMIENTO DE SEGURIDAD (FORTASEG)</t>
  </si>
  <si>
    <t>REHABILITACIÓN Y MANTENIMIENTO A LA CLÍNICA DE LA MUJER</t>
  </si>
  <si>
    <t>REHABILITACIÓN DE BANQUETAS Y GUARNICIONES EN DIVERSAS COLONIAS.</t>
  </si>
  <si>
    <t>REHABILITACIÓN DE LA CARPETA ASFALTICA EN DIVERSAS COLONIAS.</t>
  </si>
  <si>
    <t xml:space="preserve">REHABILITACIÓN DE LA CARPETA ASFÁLTICA EN COLONIA BALBUENA </t>
  </si>
  <si>
    <t>REHABILITACIÓN DEL CAMELLÓN EN SUR 111</t>
  </si>
  <si>
    <t>REHABILITACIÓN Y MANTENIMIENTO A EDIFICIOS PÚBLICOS DE LA DELEGACIÓN VENUSTIANO CARRANZA</t>
  </si>
  <si>
    <t>REHABILITACIÓN Y MANTENIMIENTO A PLANTELES DE NIVEL BÁSICO</t>
  </si>
  <si>
    <t>REHABILITACIÓN Y MANTENIMIENTO AL INTERNADO FRANCISCO  I. MADERO</t>
  </si>
  <si>
    <t>REHABILITACIÓN DEL MERCADO AQUILES SERDÁN.</t>
  </si>
  <si>
    <t>MANTENIMIENTO DE ALUMBRADO PUBLICO</t>
  </si>
  <si>
    <t>FORTALECIMIENTO FINANCIERO I</t>
  </si>
  <si>
    <t>CONSTRUCCIÓN DE LOS CENTROS DE DESARROLLO INFANTIL "CENDI 29" Y "BENITA GALEANA"</t>
  </si>
  <si>
    <t>CONSTRUCCIÓN DE CASA DE CULTURA AQUILES SERDÁN</t>
  </si>
  <si>
    <t>FORTALECE</t>
  </si>
  <si>
    <t>REHABILITACIÓN DE LA CARPETA ASFALTICA</t>
  </si>
  <si>
    <t>FORTALECIMIENTO FINANCIERO II</t>
  </si>
  <si>
    <t>REHABILITACIÓN DE DRENAJE EN LA COLONIA AQUILES SERDÁN</t>
  </si>
  <si>
    <t>OBRAS PARA LA MERCED EN LA DELEGACION VENUSTIANO CARRANZA</t>
  </si>
  <si>
    <t>FORTALECIMIENTO FINANCIERO (B)</t>
  </si>
  <si>
    <t xml:space="preserve">REHABILITACION Y MANTENIMIENTO DE BANQUETAS Y GUARNICIONES EN 06 COLONIAS </t>
  </si>
  <si>
    <t xml:space="preserve">REHABILITACION Y MANTENIMIENTO DE BANQUETAS Y GUARNICIONES EN LA COLONIA JARDIN BALBUENA </t>
  </si>
  <si>
    <t xml:space="preserve">REHABILITACION Y MANTENIMIENTO DE BANQUETAS Y GUARNICIONES </t>
  </si>
  <si>
    <t>REHABILITACION Y MANTENIMIENTO AL MERCADO IGNACIO ZARAGOZA</t>
  </si>
  <si>
    <t>REHABILITACION Y MANTENIMIENTO AL MERCADO ROMERO RUBIO</t>
  </si>
  <si>
    <t>FORTALECIMIENTO FINANCIERO III</t>
  </si>
  <si>
    <t>FAIS (2014,2015,2016 Y 2017) REMANENTES E INTERESES</t>
  </si>
  <si>
    <t>ENERGIA ELECTRICA</t>
  </si>
  <si>
    <t>La variación se deriva del registro de documentos múltiples de reintegro de sueldos no cobrados, correspondientes a las nóminas de personal de base, lista de raya base y estructura.</t>
  </si>
  <si>
    <t>La variación se deriva del registro de documentos múltiples de reintegro de sueldos no cobrados, correspondientes a las nóminas de personal de base, lista de raya base y estructura. Asimismo, se identifican recursos destinados al pago de salarios del personal de Honorarios que corresponden a recursos de Ingresos de Aplicación Automática, los cuales no fueron ejercidos en virtud de no contar en tiempo con las autorizaciones por parte de la Subsecretaría de Capital Humano</t>
  </si>
  <si>
    <t>Sin variación</t>
  </si>
  <si>
    <t>La variación que se registra, corresponde principalmente a los recursos destinados a la adquisición de vara de perlilla, en el marco del Programa Especial denominado Jardinero VC, autorizado para ser ejercido con recursos del Destino de Gasto 70 “Fortalecimiento de Acciones en Delegaciones”. En este sentido se informa, que derivado de una nueva programación de acciones al interior del citado programa, se recalendarizaron las entregas de vara de perlilla, por lo que en el trimestre que se reporta, se cubrieron la erogaciones vinculadas con la entrega de los materiales programados para el periodo, por lo cual, los recursos disponibles serán ejercidos en el último trimestre del ejercicio. Adicionalmente, se identifican recursos disponibles en los conceptos de artículos metálicos y de madera, proyectados a ejercer dentro del Programa Delegacional de Recolección de Residuos Sólidos, para los cuales fue necesario modificar la especificaciones de los materiales, lo que implicó que el proceso licitatorio se retrasara; sin embargo, los recursos serán erogados en el periodo octubre-diciembre. Por otra parte, se registran recursos disponibles en concepto de alimentación de personal, artículos metálicos y de madera con Destino de Gasto 00, los cuales no cuentan con compromiso de gasto; sin embargo, no se estuvo en posibilidades de transferirlos mediante afectación, para cubrir otras presiones del gasto corriente. En el caso de los recursos del Presupuesto Participativo, no se erogaron en su totalidad los recursos destinados a la adquisición de fertilizantes, correspondientes al los Proyectos Ganadores asociados con la instalación de huertos urbanos; lo anterior, en virtud de que se recalendarizaron las entregas de fertilizantes, toda vez que los trabajos de acondicionamiento de los espacios requirieron mayor tiempo del proyectado originalmente</t>
  </si>
  <si>
    <t>La variación corresponde a los recursos asignados para ejecutar el Programa denominado "Jardinero VC", financiado con recursos del Destino de Gasto 70, mediante el cual se realizará la poda de 25,000 árboles de entre 5 y 25 metros de altura, mismos que fueron reclasificados del Capítulo 6000 al 3000 y, posteriormente se llevó a cabo el proceso licitatorio el cual se retrasó debido a las modificaciones que debió realizar la Dirección General de Servicios Urbanos, con relación a las especificaciones del servicios que se contrataría, motivo por el cual, el fallo se dio hasta finales de mes de septiembre, por lo que no se estuvo en posibilidades de ejercer recursos en el tercer trimestre. Por otra parte, se identifican disponibles en el concepto de espectáculos culturales con Destino de Gasto 70, mismos que corresponden a los eventos por la celebración de Aniversarios de Mercados Públicos, en este sentido se informa que los recursos no ejercidos corresponden a los eventos programados para el último trimestre del ejercicio. Adicionalmente, se registran recursos de gasto consolidado en los conceptos de Servicios de Vigilancia y Seguros, que no fueron aplicados por parte de la Policía Auxiliar de la Ciudad de México y la Dirección General de Recursos Materiales y Servicios Generales</t>
  </si>
  <si>
    <t>La variación se deriva de los recursos destinados a la ejecución de la Acción Institucional para el Mantenimiento de Unidades Habitacionales, identificados con Destino de Gasto 70, los cuales corresponden a los finiquitos de los grupos de Unidades Habitacionales que fueron atendidos en el tercer trimestre, los cuales se tramitarán en el último trimestre del ejercicio, una vez que se compruebe la conclusión de los trabajos en cada Unidad.</t>
  </si>
  <si>
    <t>La variación que se registra, corresponde principalmente a los recursos destinados a la adquisición de vara de perlilla, en el marco del Programa Especial denominado Recolección de Residuos Sólidos, autorizado para ser ejercido con recursos del Destino de Gasto 70 “Fortalecimiento de Acciones en Delegaciones”. En este sentido se informa, que derivado de una nueva programación de acciones al interior del citado programa, se recalendarizaron las entregas de vara de perlilla, por lo que en el trimestre que se reporta, se cubrieron la erogaciones vinculadas con la entrega de los materiales programados para el periodo, por lo cual, los recursos disponibles serán ejercidos en el último trimestre del ejercicio. Asimismo, se identifican en el mismo Programa, recursos disponibles en los conceptos de herramientas y refaccionesa, para los cuales se determinó consolidar los requerimientos de otras áreas y programas, a efecto de integrar una licitación única y con ello, obtener mejores condiciones y precios, motivo por el que se retrasó el proceso licitatorio y se dio fallo hasta finales del mes de septiembre; sin embargo, los recursos serán erogados en el periodo octubre-diciembre. Adicionalmente, se registran disponibles del DG 70, que corresponden a la adquisición de pintura, artículos metálicos y herramientas, para los cuales se determinó realizar reclasificación por requerir otros materiales para la ejecución del Programa Delegacional de Balizamiento; sin embargo, no se estuvo en posibilidades de tramitar en tiempo la afectacion compensada, y en lo que respecta a material eléctrico, se informa que se cubrieron erogaciones asociadas con las entregas programadas en el periodo que se reporta, por lo que los recursos disponibles se ejercerán en el último trimestre con las entregas finales</t>
  </si>
  <si>
    <t>La variación corresponde a los recursos destinados al pago por el suministro de agua potable  a través de camiones cisterna (pipas), los cuales se identifican con Destino de Gasto 70. Al respecto, se informa que no se estuvo en posibilidades de tramitar el pago, en virtud de que el proveedor no presentó las remisiones de los servicios prestados</t>
  </si>
  <si>
    <t>Los recursos identificados en la variación, corresponden a la adquisición de dos minicargadores para recolección de residuos sólidos. Al respecto se informa que en apego a lo establecido en el Clasificador por Objeto del Gasto, fue necesario elaborar afectaciones compensadas para reclasificar la partida de gasto, las cuales fueron autorizadas en el mes de septiembre; motivo por el cual, el proceso licitatorio se llevará a cabo en el mes de octubre</t>
  </si>
  <si>
    <t>La variación se deriva principalmente, de los recursos etiquetados con Destino de Gasto 70, destinados a la ejecución de proyectos de obra pública para el mantenimiento y rehabilitación de Mercados Públicos, Carpeta Asfáltica, Espacios Públicos e Infraestructura Educativa; así como en lo que se refiere al Presupuesto Participativo para la rehabilitación de banquetas, de los cuales se informa que se cubrieron erogaciones vinculadas con las estimaciones de obra presentadas de conformidad con el avance de obra, y de acuerdo con la calendarización de los trabajos, la totalidad de los recursos serán erogados en el cuarto trimestre del ejercicio.</t>
  </si>
  <si>
    <t>Equidad e Inclusión Social para el Desarrollo Humano</t>
  </si>
  <si>
    <t>Protección Social</t>
  </si>
  <si>
    <t>Se otorgar Ayudas economicas a Adultos Mayores  de escasos recursos que habitan en la Delegación</t>
  </si>
  <si>
    <t>Con el fin de realizar el festejo por concepto de aniversario en los mercados Unidad  Rastro, Minillas, Plan de Ayala, Nueva San Lázaro y Álvaro Obregón se requirió del servicio integral artístico, mismo que incluye la presentación de grupo musical versátil, instrumentos musicales necesarios para ambientar la presentación,  equipo de audio e iluminación, escenario con las medidas necesarias, así como la presentación de un locutor.  Cabe mencionar que se difirió la fecha de aniversario  de los mercados Jamaica (Comidas, Nuevo y  Zona) y Merced (Sonora, Sonora Anexo, Flores, Baquetón, Comidas, Nave mayor y Nave menor), debido al sismo del 19 de septiembre del año en curso.</t>
  </si>
  <si>
    <t>Trabajos consistentes en excavaciones, acarreos, sustitución de tuberias, incluyendo supervisión externa. Nota: el Proyecto Ganador Original se dictaminó con inviabilidad física y técnica, por lo cual se autorizó la ejecución del Segundo Proyecto Ganador</t>
  </si>
  <si>
    <t>Trabajos consistentes en albañilería, instalaciones eléctricas e hidrosanitarias, herrería, pintura, impermeabilización, por mencionar algunos; mas los conceptos extraordinarios objeto del desarrollo  de los trabajos que se requieran e incluyendo la supervisiòn externa correspondiente.  El proyecto ganador original y el segundo proyecto ganador se digtaminaron con inviabilidad física y técnica, por lo cual se autorizó la ejecución del tercer proyecto ganador.</t>
  </si>
  <si>
    <t>Trabajos consistentes en retiro de tocón, relleno de tepetate, limpieza de la superficie, aplicación de sellador. El proyecto ganador original se dictaminó con inviabilidad física y técnica, por lo cual se autorizo la ejecución del segundo proyecto ganador.</t>
  </si>
  <si>
    <t>Mantenimiento y restructuración de la red de drenaje, con trabajos consistentes en excavaciones, corte de canaletas, sustitución de tubos de drenaje en mal estado, relleno de canaletas, y asfaltado; asimismo  cambio coladeras en mal estado,  incluyendo la supervisión externa</t>
  </si>
  <si>
    <t>Trabajos consistentes en demolición, relleno de tepetate, construcción de barda, retiro de escombro.</t>
  </si>
  <si>
    <t>Trabajos consistentes en demolición, relleno de tepetate, rehabilitación de los andadores, retiro de escombro. El proyecto ganador original, se dictaminó con inviabilidad física y técnica, por lo cual se autorizó la ejecución del segundo proyecto ganador.</t>
  </si>
  <si>
    <t>Trabajos consistentes en la aplicación de pintura en fachadas exteriores.</t>
  </si>
  <si>
    <t>Trabajos consistentes en demolición de banquetas, acarreos, relleno de tepetate, concreto en banqueta, retiro de tocones, construcción de rampas de accesibilidad, guarniciones, coladeras de banqueta, registros, incluyendo la supervisión externa. El proyecto ganador original se dictaminó con inviabilidad física y técnica, por lo cual se autorizó la ejecución del segundo proyecto ganador.</t>
  </si>
  <si>
    <t>Espacios Públicos
Colocación de techado en Calle Chiclera, en área deportiva y habilitar espacios para área recreativa.</t>
  </si>
  <si>
    <t>Trabajos consistentes demolición de banquetas, acarreos, relleno de tepetate, concreto en banqueta, retiro de tocones, construcción de rampas de accesibilidad, guarniciones, coladeras de banqueta, registros, incluyendo la supervisión externa. El proyecto ganador original y el segundo proyecto ganador se  dictaminaron con inviabilidad física y técnica, por lo cual se autorizó la ejecución del tercer proyecto ganador.</t>
  </si>
  <si>
    <t>banquetas y Guarniciones
Banquetas en las calles Vulcanización, Tipografías, Sericultura, Rotograbados horticultura y Floricultura.</t>
  </si>
  <si>
    <t>Trabajos consistentes en pintura, reja perimetral, alumbrado y herreria.</t>
  </si>
  <si>
    <t>Rehabilitación de Espacios Públicos
Colocación de pasto sintético en cancha ubicada en gran canal para jugar fútbol en avenida Gran Canal</t>
  </si>
  <si>
    <t>Trabajos consistentes en: cambio de reja perimetral, rehabilitación de cancha de basquetball, reubicación de gimnacio y rehabilitación de alumbrado público, más los conceptos extraordinarios objeto del desarrollo de los trabajos que se requieran e incluyendo la supervición externa correspondiente.</t>
  </si>
  <si>
    <t xml:space="preserve">Trabajos consistentes en techumbre en la zona de gradas ubicado en retorno 1 y retorno No. 9 en Fransisco del Paso Y Troncoso, espacio público Ratón Macías, techumbre en zona gimnasio, domo acristalado en plazas cívicas Ratón Macías , Lázaro Pavia y León Guzman. </t>
  </si>
  <si>
    <t>Impermeabilización de impermeabilizante para la Unidad Habitacional</t>
  </si>
  <si>
    <t>ACCION</t>
  </si>
  <si>
    <t>KILOMETRO</t>
  </si>
  <si>
    <t xml:space="preserve">METRO </t>
  </si>
  <si>
    <t>ESPACIO PUBLICO</t>
  </si>
  <si>
    <t xml:space="preserve">Nota: 2 4 2  215 </t>
  </si>
  <si>
    <t xml:space="preserve">PROGRAMA PRESUPUESTARIO O FONDO DEL RAMO GENERAL 33:   </t>
  </si>
  <si>
    <t>FONDO, CONVENIO, SUBSIDIO O PARTICIPACIÓN:   RECURSOS FEDERALES-PARTICIPACIONES A ENTIDADES FEDERATIVAS Y MUNICIPIOS-PARTICIPACIONES EN INGRESOS FEDERALES-2017</t>
  </si>
  <si>
    <t>FONDO, CONVENIO, SUBSIDIO O PARTICIPACIÓN: RECURSOS FEDERALES-APORTACIONES FEDERALES PARA ENTIDADES FEDERATIVAS Y MUNICIPIOS-FONDO DE APORTACIONES PARA LA INFRAESTRUTURA SOCIAL-2014-LÍQUIDA DE INTERÉS Y REMANENTES DE INTERESES DEL PRINCIPAL</t>
  </si>
  <si>
    <t>FONDO, CONVENIO, SUBSIDIO O PARTICIPACIÓN: RECURSOS FEDERALES-APORTACIONES FEDERALES PARA ENTIDADES FEDERATIVAS Y MUNICIPIOS-FONDO DE APORTACIONES PARA LA INFRAESTRUTURA SOCIAL-2015-LÍQUIDA DE INTERÉS Y REMANENTES DE INTERESES DEL PRINCIPAL</t>
  </si>
  <si>
    <t>FONDO, CONVENIO, SUBSIDIO O PARTICIPACIÓN: RECURSOS FEDERALES-APORTACIONES FEDERALES PARA ENTIDADES FEDERATIVAS Y MUNICIPIOS-FONDO DE APORTACIONES PARA LA INFRAESTRUTURA SOCIAL-2016-LÍQUIDA DE INTERÉS Y REMANENTES DE INTERESES DEL PRINCIPAL</t>
  </si>
  <si>
    <t>A2D157001</t>
  </si>
  <si>
    <t>A2D157002</t>
  </si>
  <si>
    <t>A2D157003</t>
  </si>
  <si>
    <t>A2D157036</t>
  </si>
  <si>
    <t>REGISTRO PRESUPUESTAL DE LOS RECURSOS DE FORTALECE ASIGNADOS MEDIANTE CONVENIO DE COLABORACIÓN</t>
  </si>
  <si>
    <t>REGISTRO PRESUPUESTAL DE LOS RECURSOS DE FORTALECIMIENTO FINANCIERO ASIGNADOS MEDIANTE CONVENIO DE COLABORACIÓN</t>
  </si>
  <si>
    <t>REGISTRO PRESUPUESTAL DE LOS RECURSOS DE FORTALECE 2016 ASIGNADOS MEDIANTE CONVENIO DE COLABORACIÓN</t>
  </si>
  <si>
    <t>REGISTRO PRESUPUESTAL DE LOS RECURSOS DE FORTALECIMIENTO FINANCIERO 2016 ASIGNADOS MEDIANTE CONVENIO DE COLABORACIÓN</t>
  </si>
  <si>
    <t>REGISTRO PRESUPUESTAL DE LOS RECURSOS DE CULTURA 2016 ASIGNADOS MEDIANTE CONVENIO DE COLABORACIÓN</t>
  </si>
  <si>
    <t>REGISTRO PRESUPUESTAL DE LOS RECURSOS DEL FORTASEG  ASIGNADOS MEDIANTE CONVENIO DE COLABORACIÓN</t>
  </si>
  <si>
    <t>PAGO DE ACCESORIOS COMO CONSECUENCIA DEL REGISTRO EXTEMPORANEO DE APORTACIONES DE SEGURIDAD SOCIAL</t>
  </si>
  <si>
    <t>REGISTRO PRESUPUESTAL DE LOS RECURSOS DE INTERESES Y REMANENTES DE PRINCIPAL DEL FONDO FAIS, DIFERENTES EJERCICIOS</t>
  </si>
  <si>
    <t>REGISTRO PRESUPUESTAL POR CONCEPTO DE ENERGIA ELECTRICA (GASTO CONSOLIDADO Y/O CENTRALIZADO)</t>
  </si>
  <si>
    <t>METROS CUADRADOS</t>
  </si>
  <si>
    <t>***
AERONAÚTICA MILITAR</t>
  </si>
  <si>
    <t>***
FEDERAL</t>
  </si>
  <si>
    <t>***
MOCTEZUMA 1A SECCIÓN</t>
  </si>
  <si>
    <t>***
NICOLAS BRAVO</t>
  </si>
  <si>
    <t>***
ROMERO RUBIO</t>
  </si>
  <si>
    <t>***
AZTECA</t>
  </si>
  <si>
    <t>***
BAHÍA (UNIDAD HABITACIONAL)</t>
  </si>
  <si>
    <t>***
FIVIPORT 
(UNIDAD HABITACIONAL)</t>
  </si>
  <si>
    <t>***
KENNEDY
(UNIDAD HABITACIONAL)</t>
  </si>
  <si>
    <t>***
MAGDALENA  MIXHUCA (PBLO)</t>
  </si>
  <si>
    <t>Nota: lo que corresponde a estos Proyectos (***), se señala que sufrieron modificaciones en cuanto al proyecto ganador, motivo por el cual cambiaron de rubro, derivado de que se dictaminaron Inviabilidades Técnicas y Físicas, por lo que se sustituyeron por el proyecto siguiente en orden de Prelación, de conformidad con el Articulo 23, párrafo Quinto del Decreto de Presupuesto de Egresos de la Ciudad de México, para el ejercicio Fiscal 2017.</t>
  </si>
  <si>
    <r>
      <t xml:space="preserve">A) </t>
    </r>
    <r>
      <rPr>
        <sz val="9"/>
        <rFont val="Gotham Rounded Book"/>
        <family val="3"/>
      </rPr>
      <t>No se cubrieron las ayudas económicas por estar en construcción el padrón de beneficiarios correspondiente</t>
    </r>
  </si>
  <si>
    <r>
      <rPr>
        <b/>
        <sz val="9"/>
        <rFont val="Gotham Rounded Book"/>
        <family val="3"/>
      </rPr>
      <t>A)</t>
    </r>
    <r>
      <rPr>
        <sz val="9"/>
        <rFont val="Gotham Rounded Book"/>
        <family val="3"/>
      </rPr>
      <t xml:space="preserve"> La variación se deriva debido a que existió un desajuste administrativo, debido a la contingencia provocada por los sismos del mes de septiembre, lo que provoco suspensión de labores, tanto de campo como administrativas de las empresas constructoras y de este Órgano Admirativo, lo que ocasiono que las estimaciones ingresaran de manera extemporánea.</t>
    </r>
  </si>
  <si>
    <r>
      <rPr>
        <b/>
        <sz val="9"/>
        <rFont val="Gotham Rounded Book"/>
        <family val="3"/>
      </rPr>
      <t>A)</t>
    </r>
    <r>
      <rPr>
        <sz val="9"/>
        <rFont val="Gotham Rounded Book"/>
        <family val="3"/>
      </rPr>
      <t xml:space="preserve"> Se registran disponibles del DG 70, que corresponden a la adquisición de pintura, artículos metálicos y herramientas, para los cuales se determinó realizar reclasificación por requerir otros materiales para la ejecución del Programa Delegacional de Balizamiento; sin embargo, no se estuvo en posibilidades de tramitar en tiempo la afectación compensada.</t>
    </r>
  </si>
  <si>
    <t>FONDO, CONVENIO, SUBSIDIO O PARTICIPACIÓN: 5P270 FAFEF</t>
  </si>
  <si>
    <t>a</t>
  </si>
  <si>
    <t>FONDO, CONVENIO, SUBSIDIO O PARTICIPACIÓN:  FORTALECIMIENTO FINANCIERO VI REMANENTES 2016</t>
  </si>
  <si>
    <t>FONDO, CONVENIO, SUBSIDIO O PARTICIPACIÓN:   FORTALECE III, REMANENTES 2016</t>
  </si>
  <si>
    <t>FONDO, CONVENIO, SUBSIDIO O PARTICIPACIÓN:   FORTALECE IV, REMANENTES 2016</t>
  </si>
  <si>
    <t>FONDO, CONVENIO, SUBSIDIO O PARTICIPACIÓN:  5MR73 FORTALECE</t>
  </si>
  <si>
    <r>
      <t xml:space="preserve">2 4 2  213 </t>
    </r>
    <r>
      <rPr>
        <sz val="9"/>
        <rFont val="Gotham Rounded Book"/>
        <family val="3"/>
      </rPr>
      <t>"Construcción y Ampliación de Infraestructura Cultural"  al periodo que se informa se llevaron a cabo acciones de desmantelamientos y demoliciones  para la construcción de la Casa de Cultura Aquiles Serdán lo que representa un avance del 2% de la obra.</t>
    </r>
  </si>
  <si>
    <r>
      <rPr>
        <b/>
        <sz val="9"/>
        <rFont val="Gotham Rounded Book"/>
        <family val="3"/>
      </rPr>
      <t xml:space="preserve">2 6 9  227 </t>
    </r>
    <r>
      <rPr>
        <sz val="9"/>
        <rFont val="Gotham Rounded Book"/>
        <family val="3"/>
      </rPr>
      <t>"Construcción y Ampliación de Infraestructura de Desarrollo Social"  al periodo que se informa se llevaron a cabo acciones de demolición y excavaciones  para la construcción del Cundí Benita Galeana, así como demoliciones, excavaciones y rellenos para la construcción  del cundí 29, lo que representa un avance del 7% de las obras.</t>
    </r>
  </si>
  <si>
    <r>
      <t xml:space="preserve">2 4 1  210 </t>
    </r>
    <r>
      <rPr>
        <sz val="9"/>
        <rFont val="Gotham Rounded Book"/>
        <family val="3"/>
      </rPr>
      <t>"Construcción y Ampliación de Infraestructura Deportiva" se llevo a cabo la Construcción de gimnasio en el deportivo Oceanía de la Delegación Venustiano Carranza, en beneficio de 10,000 habitantes.</t>
    </r>
  </si>
  <si>
    <r>
      <rPr>
        <b/>
        <sz val="9"/>
        <rFont val="Gotham Rounded Book"/>
        <family val="3"/>
      </rPr>
      <t>2 2 1  210</t>
    </r>
    <r>
      <rPr>
        <sz val="9"/>
        <rFont val="Gotham Rounded Book"/>
        <family val="3"/>
      </rPr>
      <t xml:space="preserve"> "Construcción y Ampliación de Infraestructura Deportiva" se llevo a cabo la Construcción de la alberca en el deportivo Oceanía en la Delegación Venustiano Carranza, en beneficio de 10,000 habitantes.</t>
    </r>
  </si>
  <si>
    <r>
      <rPr>
        <b/>
        <sz val="9"/>
        <rFont val="Gotham Rounded Book"/>
        <family val="3"/>
      </rPr>
      <t>2 2 1  210</t>
    </r>
    <r>
      <rPr>
        <sz val="9"/>
        <rFont val="Gotham Rounded Book"/>
        <family val="3"/>
      </rPr>
      <t xml:space="preserve"> "Construcción y Ampliación de Infraestructura Deportiva" se llevo a cabo la Construcción de la alberca en el deportivo López Velarde en la Delegación  Venustiano Carranza y la construcción del polideportivo Oceanía 1a. Etapa, en beneficio de 15,000 habitantes.</t>
    </r>
  </si>
  <si>
    <r>
      <rPr>
        <b/>
        <sz val="9"/>
        <rFont val="Gotham Rounded Book"/>
        <family val="3"/>
      </rPr>
      <t>2 2 1  216</t>
    </r>
    <r>
      <rPr>
        <sz val="9"/>
        <rFont val="Gotham Rounded Book"/>
        <family val="3"/>
      </rPr>
      <t xml:space="preserve"> "Mantenimiento, conservación y rehabilitación de banquetas " Al periodo que se informa se llevaron a cabo 12,117 m2 de rehabilitación y mantenimiento de banquetas y guarniciones, en el marco del presupuesto participativo en las colonias: Aviación Civil (Ampl)(17-012), Caracol, Caracol (AMPL)(17-013), Arenal 1a. sección (17-018), El parque (17-023), Magdalena Mixiuhca (17-036), Michoacana (Ampl)(17-040), Tres Mosqueteros (17-059), Venustiano Carranza (17-062), 20 de Noviembre(17-066), 5to. tramo de 20 de noviembre (17-069), Jardín Balbuena (17-078) Moctezuma 2a. sección Iii(17-081) y Moctezuma 2a. Sección Iv(17-082), en beneficio de 30,292 habitantes.</t>
    </r>
  </si>
  <si>
    <r>
      <rPr>
        <b/>
        <sz val="9"/>
        <rFont val="Gotham Rounded Book"/>
        <family val="3"/>
      </rPr>
      <t>2 2 1  218</t>
    </r>
    <r>
      <rPr>
        <sz val="9"/>
        <rFont val="Gotham Rounded Book"/>
        <family val="3"/>
      </rPr>
      <t xml:space="preserve"> "Mantenimiento, conservación y rehabilitación en vialidades secundarias" Al periodo que se informa se llevaron a cabo 16,900 m2 de rehabilitación y mantenimiento de carpeta asfáltica, en el marco del presupuesto participativo en las colonias: Adolfo López Mateos (17-002), Artes Graficas (17-006), Cuatro Arboles (17-015), Cuchilla Pantitlan (17-016), Arenal 2a. Sección (17-019), Janitzio (17-032), Merced Balbuena (17-038), Michoacana (17-039), Miguel Hidalgo (17-041), Puebla (17-053), Santa Cruz Aviación (17-056), Ignacio Zaragoza I (17-074) Y Pensador Mexicano I (17-085), en benficio de 15,000 habitantes.</t>
    </r>
  </si>
  <si>
    <r>
      <t xml:space="preserve">A) </t>
    </r>
    <r>
      <rPr>
        <sz val="9"/>
        <rFont val="Gotham Rounded Book"/>
        <family val="3"/>
      </rPr>
      <t>La variación que se observa obedece a recursos disponibles, mismos que serán ejercidos durante el ultimo trimestre del presente ejercicio y que corresponden a los eventos por la Celebración de Aniversarios de Mercados Públicos, comprendidos en el concepto de espectáculos culturales con Destino de Gasto 70.</t>
    </r>
  </si>
  <si>
    <t>Desarrollo Económico</t>
  </si>
  <si>
    <t>Asuntos Económicos, Comerciales y Laborales en General</t>
  </si>
  <si>
    <t>Asuntos Económicos  y Comerciales en General</t>
  </si>
  <si>
    <t>Protección Ambiental</t>
  </si>
  <si>
    <t>Ordenación de Desechos</t>
  </si>
  <si>
    <t>Protección  de la Diversidad Biológica y del Paisaje</t>
  </si>
  <si>
    <t>Urbanización</t>
  </si>
  <si>
    <r>
      <rPr>
        <b/>
        <sz val="9"/>
        <rFont val="Gotham Rounded Book"/>
        <family val="3"/>
      </rPr>
      <t>A)</t>
    </r>
    <r>
      <rPr>
        <sz val="9"/>
        <rFont val="Gotham Rounded Book"/>
        <family val="3"/>
      </rPr>
      <t xml:space="preserve"> La variación se deriva del cúmulo de solicitudes ingresadas por los representantes de las Unidades Habitacionales, manifestando las necesidades de las mismas, por tal motivo la meta física programada de 30 apoyos para el tercer Trimestre del presente ejercicio fiscal origino el incremento de hasta 199 apoyos para la realización  de los diferentes trabajos como fueron: Impermeabilización, pintura, cambio de tinacos y rehabilitación de escaleras , así como la colocación de rejas perimetrales, cabe mencionar que esta en proceso de tramite la afectación a las metas físicas de origen.</t>
    </r>
  </si>
  <si>
    <r>
      <rPr>
        <b/>
        <sz val="9"/>
        <rFont val="Gotham Rounded Book"/>
        <family val="3"/>
      </rPr>
      <t>A)</t>
    </r>
    <r>
      <rPr>
        <sz val="9"/>
        <rFont val="Gotham Rounded Book"/>
        <family val="3"/>
      </rPr>
      <t xml:space="preserve"> La variación se deriva de que se registran disponibles del DG 70, que corresponden al arrendamiento de carros tanque (pipas) para el suministro de agua potable, para lo cual se determinó realizar recalendarización debido a que se actuó de manera inmediata  para atender el suministro de agua potable mediante pipas; durante la emergencia sucitada por los sismos del mes de septiembre, sin embargo, no se estuvo en posibilidades de tramitar en tiempo la afectación compensada.</t>
    </r>
  </si>
  <si>
    <r>
      <rPr>
        <b/>
        <sz val="9"/>
        <rFont val="Gotham Rounded Book"/>
        <family val="3"/>
      </rPr>
      <t xml:space="preserve">A) </t>
    </r>
    <r>
      <rPr>
        <sz val="9"/>
        <rFont val="Gotham Rounded Book"/>
        <family val="3"/>
      </rPr>
      <t xml:space="preserve"> En base a un trabajo coordinado, se pudo eficientar el quehacer del Capital Humano adscrito al área deportiva y se logró operar el total de las metas programadas con un menor ejercicio de recursos financieros.</t>
    </r>
  </si>
  <si>
    <t>A)La variación se deriva de que se programaron recursos para la adquisición de dos minicargadores de residuos sólidos; sin embargo, el proceso de licitación se retrasó por modificaciones en la descripción de los bienes. Motivo por el cual, la adquisición se realizará en el cuarto trimestre del ejercicio.</t>
  </si>
  <si>
    <t>A)La variación se deriva de que se programó la adquisición de vara de perlilla; sin embargo, se informa que derivado de una nueva programación de acciones al interior del citado programa, se recalendarizaron las entregas de vara de perlilla, por lo que en el trimestre que se reporta, se cubrieron la erogaciones vinculadas con la entrega de los materiales programados para el periodo.</t>
  </si>
  <si>
    <t>A) La variación corresponde a los recursos asignados para ejecutar el Programa denominado "Jardinero VC", financiado con recursos del Destino de Gasto 70, mediante el cual se realizará la poda de 25,000 árboles de entre 5 y 25 metros de altura, mismos que fueron reclasificados del Capítulo 6000 al 3000 y, posteriormente se llevó a cabo el proceso licitatorio el cual se retrasó debido a las modificaciones que debió realizar la Dirección General de Servicios Urbanos, con relación a las especificaciones del servicios que se contrataría, motivo por el cual, el fallo se dio hasta finales de mes de septiembre, por lo que no se estuvo en posibilidades de ejercer recursos en el tercer trimestre</t>
  </si>
  <si>
    <r>
      <t xml:space="preserve">La información contenida en el CAMAI , Varia en esta actividad institucional toda vez que durante este periodo  se registraron 3 afectaciones programáticas  </t>
    </r>
    <r>
      <rPr>
        <b/>
        <sz val="8"/>
        <rFont val="Gotham Rounded Book"/>
        <family val="3"/>
      </rPr>
      <t xml:space="preserve">C02CD15 3025, B02CD153090 y B02CD155655 </t>
    </r>
    <r>
      <rPr>
        <sz val="8"/>
        <rFont val="Gotham Rounded Book"/>
        <family val="3"/>
      </rPr>
      <t xml:space="preserve">en las que se ampliaron las metas, las cuales al trimestre que se reporta ya fueron alcanzadas. </t>
    </r>
  </si>
  <si>
    <t>FONDO, CONVENIO, SUBSIDIO O PARTICIPACIÓN:   RECURSOS FEDERALES-CULTURA (CONACULTA)-TEATRO, PROMOVER Y FORTALECER EL DESARROLLO INTEGRAL A TRAVES DE LA CULTURA Y EL TEATRO CALLEJERO, DE ADOLESCENTES Y JOVENES-2016-REMANENTES DE PRINCIPAL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</si>
</sst>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4" formatCode="_-&quot;$&quot;* #,##0.00_-;\-&quot;$&quot;* #,##0.00_-;_-&quot;$&quot;* &quot;-&quot;??_-;_-@_-"/>
    <numFmt numFmtId="43" formatCode="_-* #,##0.00_-;\-* #,##0.00_-;_-* &quot;-&quot;??_-;_-@_-"/>
    <numFmt numFmtId="164" formatCode="_-* #,##0.0_-;\-* #,##0.0_-;_-* &quot;-&quot;??_-;_-@_-"/>
    <numFmt numFmtId="165" formatCode="_-* #,##0_-;\-* #,##0_-;_-* &quot;-&quot;??_-;_-@_-"/>
    <numFmt numFmtId="166" formatCode="#,##0[$€];[Red]\-#,##0[$€]"/>
    <numFmt numFmtId="167" formatCode="_-* #,##0.00\ _P_t_s_-;\-* #,##0.00\ _P_t_s_-;_-* &quot;-&quot;??\ _P_t_s_-;_-@_-"/>
    <numFmt numFmtId="168" formatCode="#,##0.0_ ;[Red]\-#,##0.0\ "/>
    <numFmt numFmtId="169" formatCode="#,##0.0_);[Black]\(#,##0.0\)"/>
    <numFmt numFmtId="170" formatCode="0.0%"/>
    <numFmt numFmtId="171" formatCode="00"/>
    <numFmt numFmtId="172" formatCode="0.0"/>
    <numFmt numFmtId="173" formatCode="#,##0.00_ ;\-#,##0.00\ "/>
    <numFmt numFmtId="174" formatCode="#,##0.000000000"/>
    <numFmt numFmtId="175" formatCode="#,##0_ ;\-#,##0\ "/>
  </numFmts>
  <fonts count="9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0"/>
      <name val="Arial"/>
      <family val="2"/>
    </font>
    <font>
      <sz val="11"/>
      <color indexed="8"/>
      <name val="Calibri"/>
      <family val="2"/>
    </font>
    <font>
      <sz val="10"/>
      <name val="Gotham Rounded Book"/>
      <family val="3"/>
    </font>
    <font>
      <b/>
      <sz val="12"/>
      <name val="Gotham Rounded Book"/>
      <family val="3"/>
    </font>
    <font>
      <b/>
      <sz val="10"/>
      <name val="Gotham Rounded Book"/>
      <family val="3"/>
    </font>
    <font>
      <b/>
      <sz val="9"/>
      <name val="Gotham Rounded Book"/>
      <family val="3"/>
    </font>
    <font>
      <sz val="9"/>
      <name val="Gotham Rounded Book"/>
      <family val="3"/>
    </font>
    <font>
      <b/>
      <sz val="8"/>
      <name val="Gotham Rounded Book"/>
      <family val="3"/>
    </font>
    <font>
      <b/>
      <sz val="7"/>
      <name val="Gotham Rounded Book"/>
      <family val="3"/>
    </font>
    <font>
      <sz val="8"/>
      <name val="Gotham Rounded Book"/>
      <family val="3"/>
    </font>
    <font>
      <b/>
      <vertAlign val="superscript"/>
      <sz val="8"/>
      <name val="Gotham Rounded Book"/>
      <family val="3"/>
    </font>
    <font>
      <b/>
      <vertAlign val="superscript"/>
      <sz val="9"/>
      <name val="Gotham Rounded Book"/>
      <family val="3"/>
    </font>
    <font>
      <sz val="7"/>
      <name val="Gotham Rounded Book"/>
      <family val="3"/>
    </font>
    <font>
      <b/>
      <sz val="22"/>
      <name val="Gotham Rounded Book"/>
      <family val="3"/>
    </font>
    <font>
      <sz val="12"/>
      <name val="Gotham Rounded Book"/>
      <family val="3"/>
    </font>
    <font>
      <b/>
      <sz val="11"/>
      <name val="Gotham Rounded Book"/>
      <family val="3"/>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S Sans Serif"/>
      <family val="2"/>
    </font>
    <font>
      <sz val="12"/>
      <name val="Lucida Sans"/>
      <family val="2"/>
    </font>
    <font>
      <sz val="12"/>
      <name val="Arial"/>
      <family val="2"/>
    </font>
    <font>
      <sz val="10"/>
      <color rgb="FF000000"/>
      <name val="Times New Roman"/>
      <family val="1"/>
    </font>
    <font>
      <b/>
      <sz val="8"/>
      <color theme="1"/>
      <name val="Gotham Rounded Book"/>
      <family val="3"/>
    </font>
    <font>
      <sz val="5"/>
      <name val="Gotham Rounded Book"/>
      <family val="3"/>
    </font>
    <font>
      <sz val="8"/>
      <color theme="1"/>
      <name val="Gotham Rounded Book"/>
      <family val="3"/>
    </font>
    <font>
      <b/>
      <sz val="8"/>
      <name val="Arial"/>
      <family val="2"/>
    </font>
    <font>
      <sz val="8"/>
      <name val="Arial"/>
      <family val="2"/>
    </font>
    <font>
      <b/>
      <sz val="11"/>
      <color theme="1"/>
      <name val="Gotham Rounded Book"/>
      <family val="3"/>
    </font>
    <font>
      <sz val="11"/>
      <color theme="1"/>
      <name val="Gotham Rounded Book"/>
      <family val="3"/>
    </font>
    <font>
      <b/>
      <sz val="12"/>
      <color theme="1"/>
      <name val="Gotham Rounded Book"/>
      <family val="3"/>
    </font>
    <font>
      <b/>
      <sz val="9"/>
      <name val="Gotham Rounded Medium"/>
      <family val="3"/>
    </font>
    <font>
      <sz val="9"/>
      <name val="Gotham Rounded Medium"/>
      <family val="3"/>
    </font>
    <font>
      <sz val="8"/>
      <name val="Gotham Gotham Rounded Book"/>
    </font>
    <font>
      <b/>
      <sz val="8"/>
      <name val="Gotham Gotham Rounded Book"/>
    </font>
    <font>
      <sz val="7"/>
      <name val="Gotham Gotham Rounded Book"/>
    </font>
    <font>
      <sz val="8"/>
      <color theme="1"/>
      <name val="Gotham Gotham Rounded Book"/>
    </font>
    <font>
      <sz val="8"/>
      <color indexed="8"/>
      <name val="Gotham Gotham Rounded Book"/>
    </font>
    <font>
      <sz val="8"/>
      <color rgb="FF000000"/>
      <name val="Gotham Gotham Rounded Book"/>
    </font>
    <font>
      <b/>
      <sz val="9"/>
      <name val="Gotham Gotham Rounded Book"/>
    </font>
    <font>
      <sz val="9"/>
      <name val="Gotham Gotham Rounded Book"/>
    </font>
    <font>
      <sz val="9"/>
      <name val="Arial"/>
      <family val="2"/>
    </font>
    <font>
      <b/>
      <sz val="9"/>
      <name val="Arial"/>
      <family val="2"/>
    </font>
    <font>
      <sz val="9"/>
      <color rgb="FF000000"/>
      <name val="Gotham Rounded Book"/>
      <family val="3"/>
    </font>
    <font>
      <b/>
      <sz val="8"/>
      <name val="Gotham Rounded Book"/>
      <family val="3"/>
    </font>
    <font>
      <sz val="8"/>
      <name val="Gotham Rounded Book"/>
      <family val="3"/>
    </font>
    <font>
      <sz val="9"/>
      <color indexed="8"/>
      <name val="Gotham Rounded Book"/>
      <family val="3"/>
    </font>
    <font>
      <b/>
      <sz val="10"/>
      <name val="Gotham Rounded Book"/>
      <family val="3"/>
    </font>
    <font>
      <b/>
      <sz val="9"/>
      <name val="Gotham Rounded Book"/>
      <family val="3"/>
    </font>
    <font>
      <sz val="10"/>
      <name val="Century Gothic"/>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8"/>
      <name val="Gotham Rounded Book"/>
      <family val="3"/>
    </font>
    <font>
      <sz val="8"/>
      <name val="Gotham Rounded Book"/>
      <family val="3"/>
    </font>
    <font>
      <b/>
      <sz val="9"/>
      <color rgb="FF000000"/>
      <name val="Gotham Rounded Book"/>
      <family val="3"/>
    </font>
    <font>
      <sz val="9"/>
      <color theme="1"/>
      <name val="Gotham Rounded Book"/>
      <family val="3"/>
    </font>
    <font>
      <b/>
      <sz val="7"/>
      <name val="Gotham Rounded Medium"/>
      <family val="3"/>
    </font>
    <font>
      <sz val="7"/>
      <name val="Gotham Rounded Medium"/>
      <family val="3"/>
    </font>
    <font>
      <sz val="18"/>
      <name val="Gotham Rounded Medium"/>
      <family val="3"/>
    </font>
  </fonts>
  <fills count="61">
    <fill>
      <patternFill patternType="none"/>
    </fill>
    <fill>
      <patternFill patternType="gray125"/>
    </fill>
    <fill>
      <patternFill patternType="solid">
        <fgColor rgb="FFD2D3D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rgb="FFFFFFFF"/>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s>
  <borders count="47">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289">
    <xf numFmtId="0" fontId="0" fillId="0" borderId="0"/>
    <xf numFmtId="43" fontId="5"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0" fontId="7" fillId="0" borderId="0"/>
    <xf numFmtId="0" fontId="6" fillId="0" borderId="0"/>
    <xf numFmtId="0" fontId="6" fillId="0" borderId="0"/>
    <xf numFmtId="0" fontId="24" fillId="0" borderId="0"/>
    <xf numFmtId="0" fontId="6" fillId="0" borderId="0"/>
    <xf numFmtId="0" fontId="24" fillId="0" borderId="0"/>
    <xf numFmtId="0" fontId="5" fillId="0" borderId="0"/>
    <xf numFmtId="0" fontId="5" fillId="0" borderId="0"/>
    <xf numFmtId="9" fontId="9" fillId="0" borderId="0" applyFont="0" applyFill="0" applyBorder="0" applyAlignment="0" applyProtection="0"/>
    <xf numFmtId="9" fontId="9" fillId="0" borderId="0" applyFont="0" applyFill="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0" fillId="13" borderId="0" applyNumberFormat="0" applyBorder="0" applyAlignment="0" applyProtection="0"/>
    <xf numFmtId="0" fontId="40" fillId="17" borderId="0" applyNumberFormat="0" applyBorder="0" applyAlignment="0" applyProtection="0"/>
    <xf numFmtId="0" fontId="40" fillId="21" borderId="0" applyNumberFormat="0" applyBorder="0" applyAlignment="0" applyProtection="0"/>
    <xf numFmtId="0" fontId="40" fillId="25" borderId="0" applyNumberFormat="0" applyBorder="0" applyAlignment="0" applyProtection="0"/>
    <xf numFmtId="0" fontId="40" fillId="29" borderId="0" applyNumberFormat="0" applyBorder="0" applyAlignment="0" applyProtection="0"/>
    <xf numFmtId="0" fontId="40" fillId="33" borderId="0" applyNumberFormat="0" applyBorder="0" applyAlignment="0" applyProtection="0"/>
    <xf numFmtId="0" fontId="29" fillId="3" borderId="0" applyNumberFormat="0" applyBorder="0" applyAlignment="0" applyProtection="0"/>
    <xf numFmtId="0" fontId="34" fillId="7" borderId="19" applyNumberFormat="0" applyAlignment="0" applyProtection="0"/>
    <xf numFmtId="0" fontId="36" fillId="8" borderId="22" applyNumberFormat="0" applyAlignment="0" applyProtection="0"/>
    <xf numFmtId="0" fontId="35" fillId="0" borderId="21" applyNumberFormat="0" applyFill="0" applyAlignment="0" applyProtection="0"/>
    <xf numFmtId="0" fontId="28" fillId="0" borderId="0" applyNumberFormat="0" applyFill="0" applyBorder="0" applyAlignment="0" applyProtection="0"/>
    <xf numFmtId="0" fontId="40" fillId="10" borderId="0" applyNumberFormat="0" applyBorder="0" applyAlignment="0" applyProtection="0"/>
    <xf numFmtId="0" fontId="40" fillId="14" borderId="0" applyNumberFormat="0" applyBorder="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32" fillId="6" borderId="19" applyNumberFormat="0" applyAlignment="0" applyProtection="0"/>
    <xf numFmtId="166" fontId="41" fillId="0" borderId="0" applyFont="0" applyFill="0" applyBorder="0" applyAlignment="0" applyProtection="0"/>
    <xf numFmtId="0" fontId="9" fillId="0" borderId="0"/>
    <xf numFmtId="0" fontId="30" fillId="4" borderId="0" applyNumberFormat="0" applyBorder="0" applyAlignment="0" applyProtection="0"/>
    <xf numFmtId="0"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167"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8" fontId="6" fillId="0" borderId="0" applyFont="0" applyFill="0" applyBorder="0" applyAlignment="0" applyProtection="0"/>
    <xf numFmtId="44" fontId="42" fillId="0" borderId="0" applyFont="0" applyFill="0" applyBorder="0" applyAlignment="0" applyProtection="0"/>
    <xf numFmtId="0" fontId="31" fillId="5" borderId="0" applyNumberFormat="0" applyBorder="0" applyAlignment="0" applyProtection="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9"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3"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2" fillId="0" borderId="0"/>
    <xf numFmtId="0" fontId="6" fillId="0" borderId="0"/>
    <xf numFmtId="0" fontId="44" fillId="0" borderId="0"/>
    <xf numFmtId="0" fontId="4" fillId="9" borderId="23" applyNumberFormat="0" applyFont="0" applyAlignment="0" applyProtection="0"/>
    <xf numFmtId="0" fontId="9" fillId="34" borderId="23" applyNumberFormat="0" applyFont="0" applyAlignment="0" applyProtection="0"/>
    <xf numFmtId="0" fontId="33" fillId="7" borderId="20"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26" fillId="0" borderId="16" applyNumberFormat="0" applyFill="0" applyAlignment="0" applyProtection="0"/>
    <xf numFmtId="0" fontId="27" fillId="0" borderId="17" applyNumberFormat="0" applyFill="0" applyAlignment="0" applyProtection="0"/>
    <xf numFmtId="0" fontId="28" fillId="0" borderId="18" applyNumberFormat="0" applyFill="0" applyAlignment="0" applyProtection="0"/>
    <xf numFmtId="0" fontId="25" fillId="0" borderId="0" applyNumberFormat="0" applyFill="0" applyBorder="0" applyAlignment="0" applyProtection="0"/>
    <xf numFmtId="0" fontId="39" fillId="0" borderId="24" applyNumberFormat="0" applyFill="0" applyAlignment="0" applyProtection="0"/>
    <xf numFmtId="0" fontId="3" fillId="0" borderId="0"/>
    <xf numFmtId="0" fontId="5" fillId="0" borderId="0"/>
    <xf numFmtId="0" fontId="41" fillId="0" borderId="0"/>
    <xf numFmtId="43" fontId="3" fillId="0" borderId="0" applyFont="0" applyFill="0" applyBorder="0" applyAlignment="0" applyProtection="0"/>
    <xf numFmtId="0" fontId="5" fillId="0" borderId="0"/>
    <xf numFmtId="0" fontId="2" fillId="0" borderId="0"/>
    <xf numFmtId="0" fontId="5" fillId="0" borderId="0"/>
    <xf numFmtId="43" fontId="2"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0" fontId="1" fillId="0" borderId="0"/>
    <xf numFmtId="0" fontId="5"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67"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5" fillId="0" borderId="0" applyFont="0" applyFill="0" applyBorder="0" applyAlignment="0" applyProtection="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9" borderId="23" applyNumberFormat="0" applyFont="0" applyAlignment="0" applyProtection="0"/>
    <xf numFmtId="0" fontId="1" fillId="0" borderId="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0" fontId="5" fillId="0" borderId="0"/>
    <xf numFmtId="0" fontId="1" fillId="0" borderId="0"/>
    <xf numFmtId="0" fontId="5"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67"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5" fillId="0" borderId="0" applyFont="0" applyFill="0" applyBorder="0" applyAlignment="0" applyProtection="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9" borderId="23" applyNumberFormat="0" applyFont="0" applyAlignment="0" applyProtection="0"/>
    <xf numFmtId="0" fontId="1" fillId="0" borderId="0"/>
    <xf numFmtId="43" fontId="1" fillId="0" borderId="0" applyFont="0" applyFill="0" applyBorder="0" applyAlignment="0" applyProtection="0"/>
    <xf numFmtId="0" fontId="9" fillId="42" borderId="0" applyNumberFormat="0" applyBorder="0" applyAlignment="0" applyProtection="0"/>
    <xf numFmtId="0" fontId="72" fillId="53" borderId="0" applyNumberFormat="0" applyBorder="0" applyAlignment="0" applyProtection="0"/>
    <xf numFmtId="0" fontId="72" fillId="52" borderId="0" applyNumberFormat="0" applyBorder="0" applyAlignment="0" applyProtection="0"/>
    <xf numFmtId="0" fontId="72" fillId="51" borderId="0" applyNumberFormat="0" applyBorder="0" applyAlignment="0" applyProtection="0"/>
    <xf numFmtId="0" fontId="72" fillId="47" borderId="0" applyNumberFormat="0" applyBorder="0" applyAlignment="0" applyProtection="0"/>
    <xf numFmtId="0" fontId="9" fillId="49" borderId="0" applyNumberFormat="0" applyBorder="0" applyAlignment="0" applyProtection="0"/>
    <xf numFmtId="0" fontId="71" fillId="0" borderId="0"/>
    <xf numFmtId="0" fontId="80" fillId="60" borderId="0" applyNumberFormat="0" applyBorder="0" applyAlignment="0" applyProtection="0"/>
    <xf numFmtId="0" fontId="79" fillId="41" borderId="0" applyNumberFormat="0" applyBorder="0" applyAlignment="0" applyProtection="0"/>
    <xf numFmtId="0" fontId="78" fillId="45" borderId="38" applyNumberFormat="0" applyAlignment="0" applyProtection="0"/>
    <xf numFmtId="0" fontId="72" fillId="59" borderId="0" applyNumberFormat="0" applyBorder="0" applyAlignment="0" applyProtection="0"/>
    <xf numFmtId="0" fontId="72" fillId="52" borderId="0" applyNumberFormat="0" applyBorder="0" applyAlignment="0" applyProtection="0"/>
    <xf numFmtId="0" fontId="72" fillId="51" borderId="0" applyNumberFormat="0" applyBorder="0" applyAlignment="0" applyProtection="0"/>
    <xf numFmtId="0" fontId="72" fillId="58" borderId="0" applyNumberFormat="0" applyBorder="0" applyAlignment="0" applyProtection="0"/>
    <xf numFmtId="0" fontId="72" fillId="57" borderId="0" applyNumberFormat="0" applyBorder="0" applyAlignment="0" applyProtection="0"/>
    <xf numFmtId="0" fontId="72" fillId="56" borderId="0" applyNumberFormat="0" applyBorder="0" applyAlignment="0" applyProtection="0"/>
    <xf numFmtId="0" fontId="77" fillId="0" borderId="0" applyNumberFormat="0" applyFill="0" applyBorder="0" applyAlignment="0" applyProtection="0"/>
    <xf numFmtId="0" fontId="76" fillId="0" borderId="40" applyNumberFormat="0" applyFill="0" applyAlignment="0" applyProtection="0"/>
    <xf numFmtId="0" fontId="75" fillId="55" borderId="39" applyNumberFormat="0" applyAlignment="0" applyProtection="0"/>
    <xf numFmtId="0" fontId="74" fillId="54" borderId="38" applyNumberFormat="0" applyAlignment="0" applyProtection="0"/>
    <xf numFmtId="0" fontId="73" fillId="42" borderId="0" applyNumberFormat="0" applyBorder="0" applyAlignment="0" applyProtection="0"/>
    <xf numFmtId="0" fontId="72" fillId="48" borderId="0" applyNumberFormat="0" applyBorder="0" applyAlignment="0" applyProtection="0"/>
    <xf numFmtId="0" fontId="72" fillId="50" borderId="0" applyNumberFormat="0" applyBorder="0" applyAlignment="0" applyProtection="0"/>
    <xf numFmtId="0" fontId="9" fillId="46" borderId="0" applyNumberFormat="0" applyBorder="0" applyAlignment="0" applyProtection="0"/>
    <xf numFmtId="0" fontId="9" fillId="43" borderId="0" applyNumberFormat="0" applyBorder="0" applyAlignment="0" applyProtection="0"/>
    <xf numFmtId="0" fontId="9" fillId="48" borderId="0" applyNumberFormat="0" applyBorder="0" applyAlignment="0" applyProtection="0"/>
    <xf numFmtId="0" fontId="9" fillId="47" borderId="0" applyNumberFormat="0" applyBorder="0" applyAlignment="0" applyProtection="0"/>
    <xf numFmtId="0" fontId="9" fillId="45" borderId="0" applyNumberFormat="0" applyBorder="0" applyAlignment="0" applyProtection="0"/>
    <xf numFmtId="0" fontId="9" fillId="44" borderId="0" applyNumberFormat="0" applyBorder="0" applyAlignment="0" applyProtection="0"/>
    <xf numFmtId="0" fontId="9" fillId="43" borderId="0" applyNumberFormat="0" applyBorder="0" applyAlignment="0" applyProtection="0"/>
    <xf numFmtId="0" fontId="9" fillId="41" borderId="0" applyNumberFormat="0" applyBorder="0" applyAlignment="0" applyProtection="0"/>
    <xf numFmtId="0" fontId="9" fillId="40" borderId="0" applyNumberFormat="0" applyBorder="0" applyAlignment="0" applyProtection="0"/>
    <xf numFmtId="0" fontId="9" fillId="46" borderId="0" applyNumberFormat="0" applyBorder="0" applyAlignment="0" applyProtection="0"/>
    <xf numFmtId="0" fontId="1" fillId="0" borderId="0"/>
    <xf numFmtId="0" fontId="5" fillId="34" borderId="41" applyNumberFormat="0" applyFont="0" applyAlignment="0" applyProtection="0"/>
    <xf numFmtId="0" fontId="81" fillId="54" borderId="42" applyNumberFormat="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5" fillId="0" borderId="43" applyNumberFormat="0" applyFill="0" applyAlignment="0" applyProtection="0"/>
    <xf numFmtId="0" fontId="86" fillId="0" borderId="44" applyNumberFormat="0" applyFill="0" applyAlignment="0" applyProtection="0"/>
    <xf numFmtId="0" fontId="77" fillId="0" borderId="45" applyNumberFormat="0" applyFill="0" applyAlignment="0" applyProtection="0"/>
    <xf numFmtId="0" fontId="87" fillId="0" borderId="46" applyNumberFormat="0" applyFill="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5" fillId="0" borderId="0"/>
    <xf numFmtId="0" fontId="1" fillId="0" borderId="0"/>
    <xf numFmtId="0" fontId="41" fillId="0" borderId="0"/>
    <xf numFmtId="43" fontId="5" fillId="0" borderId="0" applyFont="0" applyFill="0" applyBorder="0" applyAlignment="0" applyProtection="0"/>
  </cellStyleXfs>
  <cellXfs count="875">
    <xf numFmtId="0" fontId="0" fillId="0" borderId="0" xfId="0"/>
    <xf numFmtId="0" fontId="10" fillId="0" borderId="0" xfId="0" applyFont="1"/>
    <xf numFmtId="0" fontId="16" fillId="0" borderId="0" xfId="0" applyFont="1" applyAlignment="1">
      <alignment horizontal="justify"/>
    </xf>
    <xf numFmtId="0" fontId="16" fillId="0" borderId="0" xfId="0" applyFont="1"/>
    <xf numFmtId="0" fontId="15" fillId="0" borderId="4" xfId="0" applyFont="1" applyBorder="1" applyAlignment="1">
      <alignment horizontal="center" vertical="center" wrapText="1"/>
    </xf>
    <xf numFmtId="0" fontId="13" fillId="0" borderId="0" xfId="0" applyFont="1" applyAlignment="1">
      <alignment horizontal="left" vertical="top"/>
    </xf>
    <xf numFmtId="0" fontId="13" fillId="0" borderId="0" xfId="0" applyFont="1" applyAlignment="1">
      <alignment vertical="top"/>
    </xf>
    <xf numFmtId="0" fontId="13" fillId="0" borderId="0" xfId="0" applyFont="1" applyAlignment="1">
      <alignment horizontal="center" vertical="top"/>
    </xf>
    <xf numFmtId="0" fontId="14" fillId="0" borderId="0" xfId="0" applyFont="1" applyAlignment="1">
      <alignment horizontal="left" vertical="top" indent="9"/>
    </xf>
    <xf numFmtId="0" fontId="14" fillId="0" borderId="0" xfId="0" applyFont="1" applyAlignment="1">
      <alignment vertical="top"/>
    </xf>
    <xf numFmtId="0" fontId="14" fillId="0" borderId="0" xfId="0" applyFont="1" applyAlignment="1">
      <alignment horizontal="center" vertical="top"/>
    </xf>
    <xf numFmtId="0" fontId="11" fillId="0" borderId="0" xfId="0" applyFont="1" applyFill="1" applyBorder="1" applyAlignment="1">
      <alignment horizontal="center" vertical="center" wrapText="1"/>
    </xf>
    <xf numFmtId="0" fontId="10" fillId="0" borderId="0" xfId="0" applyFont="1" applyFill="1"/>
    <xf numFmtId="0" fontId="12" fillId="0" borderId="0" xfId="0" applyFont="1"/>
    <xf numFmtId="0" fontId="15" fillId="0" borderId="1" xfId="0" quotePrefix="1" applyFont="1" applyBorder="1" applyAlignment="1">
      <alignment horizontal="center"/>
    </xf>
    <xf numFmtId="0" fontId="15" fillId="0" borderId="0" xfId="0" applyFont="1"/>
    <xf numFmtId="0" fontId="10" fillId="0" borderId="0" xfId="12" applyFont="1" applyAlignment="1">
      <alignment wrapText="1"/>
    </xf>
    <xf numFmtId="0" fontId="10" fillId="0" borderId="0" xfId="12" applyFont="1"/>
    <xf numFmtId="0" fontId="10" fillId="0" borderId="0" xfId="13" applyFont="1" applyAlignment="1">
      <alignment wrapText="1"/>
    </xf>
    <xf numFmtId="0" fontId="10" fillId="0" borderId="0" xfId="13" applyFont="1"/>
    <xf numFmtId="0" fontId="13" fillId="0" borderId="0" xfId="12" applyFont="1" applyAlignment="1">
      <alignment horizontal="center" vertical="center" wrapText="1"/>
    </xf>
    <xf numFmtId="0" fontId="10" fillId="0" borderId="0" xfId="7" applyFont="1"/>
    <xf numFmtId="0" fontId="17" fillId="0" borderId="0" xfId="7" applyFont="1"/>
    <xf numFmtId="0" fontId="15" fillId="0" borderId="5" xfId="7" applyFont="1" applyBorder="1" applyAlignment="1">
      <alignment vertical="center" wrapText="1"/>
    </xf>
    <xf numFmtId="0" fontId="15" fillId="0" borderId="5" xfId="7" applyFont="1" applyBorder="1" applyAlignment="1">
      <alignment horizontal="justify" vertical="center" wrapText="1"/>
    </xf>
    <xf numFmtId="0" fontId="15" fillId="0" borderId="5" xfId="7" applyFont="1" applyBorder="1" applyAlignment="1">
      <alignment horizontal="center" vertical="center" wrapText="1"/>
    </xf>
    <xf numFmtId="0" fontId="15" fillId="0" borderId="4" xfId="7" applyFont="1" applyBorder="1" applyAlignment="1">
      <alignment horizontal="center" vertical="center" wrapText="1"/>
    </xf>
    <xf numFmtId="43" fontId="15" fillId="0" borderId="5" xfId="5" applyFont="1" applyBorder="1" applyAlignment="1">
      <alignment horizontal="center" vertical="center" wrapText="1"/>
    </xf>
    <xf numFmtId="43" fontId="15" fillId="0" borderId="4" xfId="5" applyFont="1" applyBorder="1" applyAlignment="1">
      <alignment horizontal="center" vertical="center" wrapText="1"/>
    </xf>
    <xf numFmtId="43" fontId="15" fillId="0" borderId="5" xfId="5" applyFont="1" applyBorder="1" applyAlignment="1">
      <alignment horizontal="justify" vertical="center" wrapText="1"/>
    </xf>
    <xf numFmtId="0" fontId="17" fillId="0" borderId="0" xfId="0" applyFont="1"/>
    <xf numFmtId="0" fontId="13" fillId="0" borderId="0" xfId="0" applyFont="1" applyAlignment="1">
      <alignment horizontal="right" vertical="top"/>
    </xf>
    <xf numFmtId="0" fontId="14" fillId="0" borderId="0" xfId="0" applyFont="1" applyAlignment="1">
      <alignment horizontal="right" vertical="top"/>
    </xf>
    <xf numFmtId="0" fontId="10" fillId="0" borderId="0" xfId="8" applyFont="1"/>
    <xf numFmtId="0" fontId="15" fillId="0" borderId="0" xfId="8" applyFont="1"/>
    <xf numFmtId="0" fontId="14" fillId="0" borderId="0" xfId="8" applyFont="1" applyAlignment="1">
      <alignment horizontal="left" vertical="top"/>
    </xf>
    <xf numFmtId="0" fontId="13" fillId="0" borderId="0" xfId="8" applyFont="1" applyAlignment="1">
      <alignment horizontal="left" vertical="top"/>
    </xf>
    <xf numFmtId="0" fontId="13" fillId="0" borderId="0" xfId="8" applyFont="1" applyAlignment="1">
      <alignment horizontal="center" vertical="top"/>
    </xf>
    <xf numFmtId="0" fontId="14" fillId="0" borderId="0" xfId="8" applyFont="1" applyAlignment="1">
      <alignment horizontal="left" vertical="top" indent="9"/>
    </xf>
    <xf numFmtId="0" fontId="14" fillId="0" borderId="0" xfId="8" applyFont="1" applyAlignment="1">
      <alignment horizontal="center" vertical="top"/>
    </xf>
    <xf numFmtId="0" fontId="10" fillId="0" borderId="0" xfId="6" applyFont="1"/>
    <xf numFmtId="0" fontId="15" fillId="0" borderId="6" xfId="6" applyFont="1" applyFill="1" applyBorder="1" applyAlignment="1">
      <alignment vertical="center" wrapText="1"/>
    </xf>
    <xf numFmtId="0" fontId="14" fillId="0" borderId="0" xfId="6" applyFont="1"/>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1" xfId="0" quotePrefix="1" applyFont="1" applyBorder="1" applyAlignment="1">
      <alignment horizontal="center" vertical="center"/>
    </xf>
    <xf numFmtId="0" fontId="15" fillId="0" borderId="7" xfId="0" applyFont="1" applyBorder="1" applyAlignment="1">
      <alignment horizontal="center"/>
    </xf>
    <xf numFmtId="2" fontId="17" fillId="0" borderId="7" xfId="0" applyNumberFormat="1" applyFont="1" applyBorder="1"/>
    <xf numFmtId="0" fontId="17" fillId="0" borderId="7" xfId="0" applyFont="1" applyBorder="1"/>
    <xf numFmtId="0" fontId="15" fillId="0" borderId="2" xfId="0" quotePrefix="1" applyFont="1" applyBorder="1" applyAlignment="1">
      <alignment horizontal="center"/>
    </xf>
    <xf numFmtId="0" fontId="17" fillId="0" borderId="3" xfId="0" applyFont="1" applyBorder="1"/>
    <xf numFmtId="0" fontId="17" fillId="0" borderId="9" xfId="0" applyFont="1" applyBorder="1"/>
    <xf numFmtId="0" fontId="17" fillId="0" borderId="0" xfId="0" applyFont="1" applyAlignment="1">
      <alignment vertical="center"/>
    </xf>
    <xf numFmtId="0" fontId="17" fillId="0" borderId="3" xfId="0" applyFont="1" applyBorder="1" applyAlignment="1">
      <alignment vertical="center"/>
    </xf>
    <xf numFmtId="0" fontId="15" fillId="0" borderId="1" xfId="0" applyFont="1" applyBorder="1" applyAlignment="1">
      <alignment horizontal="justify" vertical="center"/>
    </xf>
    <xf numFmtId="0" fontId="17" fillId="0" borderId="1" xfId="0" applyFont="1" applyBorder="1" applyAlignment="1">
      <alignment horizontal="justify" vertical="center"/>
    </xf>
    <xf numFmtId="2" fontId="17" fillId="0" borderId="1" xfId="0" applyNumberFormat="1" applyFont="1" applyBorder="1" applyAlignment="1">
      <alignment horizontal="justify" vertical="center"/>
    </xf>
    <xf numFmtId="0" fontId="17" fillId="0" borderId="10" xfId="0" applyFont="1" applyBorder="1" applyAlignment="1">
      <alignment horizontal="justify" vertical="center" wrapText="1"/>
    </xf>
    <xf numFmtId="0" fontId="15" fillId="0" borderId="2" xfId="0" applyFont="1" applyBorder="1" applyAlignment="1">
      <alignment horizontal="justify" vertical="center"/>
    </xf>
    <xf numFmtId="0" fontId="17" fillId="0" borderId="2" xfId="0" applyFont="1" applyBorder="1" applyAlignment="1">
      <alignment horizontal="justify" vertical="center"/>
    </xf>
    <xf numFmtId="0" fontId="17" fillId="0" borderId="9" xfId="0" applyFont="1" applyBorder="1" applyAlignment="1">
      <alignment horizontal="justify" vertical="center"/>
    </xf>
    <xf numFmtId="0" fontId="15" fillId="0" borderId="3" xfId="0" applyFont="1" applyBorder="1" applyAlignment="1">
      <alignment horizontal="justify" vertical="center"/>
    </xf>
    <xf numFmtId="0" fontId="17" fillId="0" borderId="3" xfId="0" applyFont="1" applyBorder="1" applyAlignment="1">
      <alignment horizontal="justify" vertical="center"/>
    </xf>
    <xf numFmtId="0" fontId="17" fillId="0" borderId="11" xfId="0" applyFont="1" applyBorder="1" applyAlignment="1">
      <alignment horizontal="justify" vertical="center"/>
    </xf>
    <xf numFmtId="0" fontId="15" fillId="0" borderId="12" xfId="0" applyFont="1" applyBorder="1" applyAlignment="1">
      <alignment horizontal="justify" vertical="center" wrapText="1"/>
    </xf>
    <xf numFmtId="0" fontId="17" fillId="0" borderId="4" xfId="0" applyFont="1" applyBorder="1" applyAlignment="1">
      <alignment horizontal="justify" vertical="center"/>
    </xf>
    <xf numFmtId="0" fontId="17" fillId="0" borderId="12" xfId="0" applyFont="1" applyBorder="1" applyAlignment="1">
      <alignment horizontal="justify" vertical="center"/>
    </xf>
    <xf numFmtId="0" fontId="15" fillId="0" borderId="3" xfId="0" applyFont="1" applyBorder="1" applyAlignment="1">
      <alignment horizontal="center" vertical="center"/>
    </xf>
    <xf numFmtId="0" fontId="17" fillId="0" borderId="11" xfId="0" applyFont="1" applyBorder="1" applyAlignment="1">
      <alignment vertical="center"/>
    </xf>
    <xf numFmtId="0" fontId="15" fillId="0" borderId="4" xfId="0" applyFont="1" applyBorder="1" applyAlignment="1">
      <alignment horizontal="justify" vertical="center"/>
    </xf>
    <xf numFmtId="165" fontId="17" fillId="0" borderId="3" xfId="1" applyNumberFormat="1" applyFont="1" applyBorder="1" applyAlignment="1">
      <alignment vertical="center"/>
    </xf>
    <xf numFmtId="43" fontId="17" fillId="0" borderId="3" xfId="1" applyFont="1" applyBorder="1" applyAlignment="1">
      <alignment vertical="center"/>
    </xf>
    <xf numFmtId="164" fontId="17" fillId="0" borderId="3" xfId="1" applyNumberFormat="1" applyFont="1" applyBorder="1" applyAlignment="1">
      <alignment vertical="center"/>
    </xf>
    <xf numFmtId="0" fontId="15" fillId="0" borderId="0" xfId="0" quotePrefix="1" applyFont="1" applyBorder="1" applyAlignment="1">
      <alignment horizontal="center"/>
    </xf>
    <xf numFmtId="0" fontId="15" fillId="0" borderId="0" xfId="0" applyFont="1" applyBorder="1" applyAlignment="1">
      <alignment horizontal="center" vertical="center"/>
    </xf>
    <xf numFmtId="0" fontId="17" fillId="0" borderId="0" xfId="0" applyFont="1" applyBorder="1" applyAlignment="1">
      <alignment horizontal="justify" vertical="center" wrapText="1"/>
    </xf>
    <xf numFmtId="0" fontId="17" fillId="0" borderId="13" xfId="0" applyFont="1" applyBorder="1" applyAlignment="1">
      <alignment horizontal="justify" vertical="center"/>
    </xf>
    <xf numFmtId="0" fontId="17" fillId="0" borderId="6" xfId="0" applyFont="1" applyBorder="1" applyAlignment="1">
      <alignment horizontal="justify" vertical="center"/>
    </xf>
    <xf numFmtId="0" fontId="17" fillId="0" borderId="0" xfId="0" applyFont="1" applyBorder="1" applyAlignment="1">
      <alignment horizontal="justify" vertical="center"/>
    </xf>
    <xf numFmtId="0" fontId="17" fillId="0" borderId="7" xfId="0" applyFont="1" applyBorder="1" applyAlignment="1">
      <alignment horizontal="justify" vertical="center"/>
    </xf>
    <xf numFmtId="0" fontId="15" fillId="0" borderId="0" xfId="0" quotePrefix="1" applyFont="1" applyBorder="1" applyAlignment="1">
      <alignment horizontal="center" vertical="center"/>
    </xf>
    <xf numFmtId="0" fontId="17" fillId="0" borderId="0" xfId="0" applyFont="1" applyAlignment="1">
      <alignment horizontal="justify" vertical="center"/>
    </xf>
    <xf numFmtId="0" fontId="20" fillId="0" borderId="0" xfId="8" applyFont="1" applyFill="1" applyAlignment="1">
      <alignment horizontal="left" vertical="top"/>
    </xf>
    <xf numFmtId="0" fontId="10" fillId="0" borderId="0" xfId="0" applyFont="1" applyBorder="1"/>
    <xf numFmtId="0" fontId="13" fillId="0" borderId="0" xfId="0" applyFont="1" applyBorder="1" applyAlignment="1">
      <alignment vertical="center"/>
    </xf>
    <xf numFmtId="0" fontId="15" fillId="0" borderId="10" xfId="0" quotePrefix="1" applyFont="1" applyBorder="1" applyAlignment="1">
      <alignment horizontal="justify" vertical="center"/>
    </xf>
    <xf numFmtId="0" fontId="15" fillId="0" borderId="2" xfId="8" applyFont="1" applyBorder="1" applyAlignment="1">
      <alignment horizontal="center" vertical="center"/>
    </xf>
    <xf numFmtId="0" fontId="15" fillId="0" borderId="1" xfId="8" applyFont="1" applyBorder="1" applyAlignment="1">
      <alignment horizontal="center" vertical="center"/>
    </xf>
    <xf numFmtId="0" fontId="15" fillId="0" borderId="1" xfId="8" quotePrefix="1" applyFont="1" applyBorder="1" applyAlignment="1">
      <alignment horizontal="center" vertical="center"/>
    </xf>
    <xf numFmtId="0" fontId="17" fillId="0" borderId="0" xfId="8" applyFont="1" applyAlignment="1">
      <alignment vertical="center"/>
    </xf>
    <xf numFmtId="0" fontId="15" fillId="0" borderId="1" xfId="8" quotePrefix="1" applyFont="1" applyFill="1" applyBorder="1" applyAlignment="1">
      <alignment horizontal="center" vertical="center"/>
    </xf>
    <xf numFmtId="0" fontId="17" fillId="0" borderId="1" xfId="8" applyFont="1" applyBorder="1" applyAlignment="1">
      <alignment vertical="center"/>
    </xf>
    <xf numFmtId="165" fontId="15" fillId="0" borderId="1" xfId="2" applyNumberFormat="1" applyFont="1" applyBorder="1" applyAlignment="1">
      <alignment horizontal="center" vertical="center"/>
    </xf>
    <xf numFmtId="165" fontId="17" fillId="0" borderId="1" xfId="2" applyNumberFormat="1" applyFont="1" applyBorder="1" applyAlignment="1">
      <alignment vertical="center"/>
    </xf>
    <xf numFmtId="43" fontId="17" fillId="0" borderId="1" xfId="2" applyFont="1" applyBorder="1" applyAlignment="1">
      <alignment vertical="center"/>
    </xf>
    <xf numFmtId="164" fontId="17" fillId="0" borderId="1" xfId="2" applyNumberFormat="1" applyFont="1" applyBorder="1" applyAlignment="1">
      <alignment vertical="center"/>
    </xf>
    <xf numFmtId="0" fontId="17" fillId="0" borderId="3" xfId="8" applyFont="1" applyBorder="1" applyAlignment="1">
      <alignment vertical="center"/>
    </xf>
    <xf numFmtId="165" fontId="17" fillId="0" borderId="3" xfId="2" applyNumberFormat="1" applyFont="1" applyBorder="1" applyAlignment="1">
      <alignment vertical="center"/>
    </xf>
    <xf numFmtId="43" fontId="17" fillId="0" borderId="3" xfId="2" applyFont="1" applyBorder="1" applyAlignment="1">
      <alignment vertical="center"/>
    </xf>
    <xf numFmtId="164" fontId="17" fillId="0" borderId="3" xfId="2" applyNumberFormat="1" applyFont="1" applyBorder="1" applyAlignment="1">
      <alignment vertical="center"/>
    </xf>
    <xf numFmtId="0" fontId="15" fillId="0" borderId="8" xfId="0" applyFont="1" applyBorder="1" applyAlignment="1">
      <alignment horizontal="justify" vertical="center"/>
    </xf>
    <xf numFmtId="0" fontId="15" fillId="0" borderId="4" xfId="0" applyFont="1" applyBorder="1" applyAlignment="1">
      <alignment horizontal="center" vertical="center"/>
    </xf>
    <xf numFmtId="0" fontId="21" fillId="0" borderId="0" xfId="0" applyFont="1" applyAlignment="1">
      <alignment vertical="center"/>
    </xf>
    <xf numFmtId="0" fontId="10" fillId="0" borderId="0" xfId="8" applyFont="1" applyBorder="1"/>
    <xf numFmtId="0" fontId="15" fillId="0" borderId="4" xfId="12" applyFont="1" applyBorder="1" applyAlignment="1">
      <alignment horizontal="justify" vertical="center" wrapText="1"/>
    </xf>
    <xf numFmtId="0" fontId="17" fillId="0" borderId="4" xfId="12" applyFont="1" applyBorder="1" applyAlignment="1">
      <alignment horizontal="justify" vertical="center"/>
    </xf>
    <xf numFmtId="0" fontId="15" fillId="0" borderId="1" xfId="0" applyFont="1" applyBorder="1" applyAlignment="1">
      <alignment horizontal="center" vertical="center" wrapText="1"/>
    </xf>
    <xf numFmtId="0" fontId="15" fillId="0" borderId="3" xfId="0" applyFont="1" applyBorder="1" applyAlignment="1">
      <alignment horizontal="center" vertical="center" wrapText="1"/>
    </xf>
    <xf numFmtId="0" fontId="15" fillId="2" borderId="2" xfId="0" applyFont="1" applyFill="1" applyBorder="1" applyAlignment="1">
      <alignment horizontal="centerContinuous" vertical="center"/>
    </xf>
    <xf numFmtId="0" fontId="15" fillId="2" borderId="4" xfId="0" applyFont="1" applyFill="1" applyBorder="1" applyAlignment="1">
      <alignment horizontal="center" wrapText="1"/>
    </xf>
    <xf numFmtId="0" fontId="15" fillId="2" borderId="4" xfId="0" applyFont="1" applyFill="1" applyBorder="1" applyAlignment="1">
      <alignment horizontal="center" vertical="center" wrapText="1"/>
    </xf>
    <xf numFmtId="0" fontId="15" fillId="2" borderId="13" xfId="0" applyFont="1" applyFill="1" applyBorder="1" applyAlignment="1">
      <alignment horizontal="centerContinuous" vertical="center" wrapText="1"/>
    </xf>
    <xf numFmtId="0" fontId="15" fillId="2" borderId="12" xfId="0" applyFont="1" applyFill="1" applyBorder="1" applyAlignment="1">
      <alignment horizontal="centerContinuous" vertical="center" wrapText="1"/>
    </xf>
    <xf numFmtId="0" fontId="15" fillId="2" borderId="5" xfId="0" applyFont="1" applyFill="1" applyBorder="1" applyAlignment="1">
      <alignment horizontal="centerContinuous" vertical="center" wrapText="1"/>
    </xf>
    <xf numFmtId="0" fontId="15" fillId="2" borderId="2" xfId="0" applyFont="1" applyFill="1" applyBorder="1" applyAlignment="1">
      <alignment horizontal="justify" vertical="center" wrapText="1"/>
    </xf>
    <xf numFmtId="0" fontId="15" fillId="2" borderId="3" xfId="0" applyFont="1" applyFill="1" applyBorder="1" applyAlignment="1">
      <alignment horizontal="justify" vertical="center" wrapText="1"/>
    </xf>
    <xf numFmtId="0" fontId="15" fillId="2" borderId="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12" applyFont="1" applyFill="1" applyBorder="1" applyAlignment="1">
      <alignment horizontal="center" vertical="center" wrapText="1"/>
    </xf>
    <xf numFmtId="0" fontId="15" fillId="2" borderId="7" xfId="12" applyFont="1" applyFill="1" applyBorder="1" applyAlignment="1">
      <alignment horizontal="center" vertical="center" wrapText="1"/>
    </xf>
    <xf numFmtId="0" fontId="11" fillId="0" borderId="7" xfId="0" applyFont="1" applyFill="1" applyBorder="1" applyAlignment="1">
      <alignment horizontal="center" vertical="center" wrapText="1"/>
    </xf>
    <xf numFmtId="0" fontId="13" fillId="2" borderId="4" xfId="78" applyFont="1" applyFill="1" applyBorder="1" applyAlignment="1">
      <alignment horizontal="center" vertical="center" wrapText="1"/>
    </xf>
    <xf numFmtId="0" fontId="10" fillId="0" borderId="0" xfId="6" applyFont="1" applyBorder="1"/>
    <xf numFmtId="0" fontId="14" fillId="0" borderId="0" xfId="6" applyFont="1" applyBorder="1"/>
    <xf numFmtId="0" fontId="46" fillId="0" borderId="0" xfId="107" applyFont="1" applyBorder="1" applyAlignment="1">
      <alignment vertical="center"/>
    </xf>
    <xf numFmtId="0" fontId="17" fillId="0" borderId="0" xfId="107" applyFont="1" applyBorder="1" applyAlignment="1">
      <alignment vertical="center"/>
    </xf>
    <xf numFmtId="49" fontId="15" fillId="0" borderId="0" xfId="107" applyNumberFormat="1" applyFont="1" applyFill="1" applyBorder="1" applyAlignment="1">
      <alignment horizontal="center" vertical="center"/>
    </xf>
    <xf numFmtId="0" fontId="15" fillId="0" borderId="0" xfId="107" applyFont="1" applyBorder="1" applyAlignment="1">
      <alignment vertical="center"/>
    </xf>
    <xf numFmtId="0" fontId="14" fillId="2" borderId="0" xfId="107" applyFont="1" applyFill="1" applyBorder="1" applyAlignment="1">
      <alignment horizontal="centerContinuous"/>
    </xf>
    <xf numFmtId="0" fontId="14" fillId="2" borderId="0" xfId="107" applyFont="1" applyFill="1" applyBorder="1" applyAlignment="1">
      <alignment horizontal="centerContinuous" vertical="center"/>
    </xf>
    <xf numFmtId="0" fontId="14" fillId="2" borderId="0" xfId="107" applyFont="1" applyFill="1" applyBorder="1" applyAlignment="1">
      <alignment horizontal="center" vertical="center"/>
    </xf>
    <xf numFmtId="0" fontId="47" fillId="0" borderId="0" xfId="106" applyFont="1" applyFill="1" applyBorder="1" applyAlignment="1" applyProtection="1">
      <alignment horizontal="left" vertical="center"/>
      <protection locked="0"/>
    </xf>
    <xf numFmtId="0" fontId="15" fillId="35" borderId="0" xfId="108" applyFont="1" applyFill="1" applyBorder="1" applyAlignment="1">
      <alignment vertical="center"/>
    </xf>
    <xf numFmtId="0" fontId="14" fillId="0" borderId="0" xfId="107" applyFont="1" applyBorder="1" applyAlignment="1">
      <alignment horizontal="centerContinuous" vertical="center"/>
    </xf>
    <xf numFmtId="43" fontId="48" fillId="0" borderId="0" xfId="109" applyFont="1" applyBorder="1" applyAlignment="1">
      <alignment horizontal="center" vertical="center"/>
    </xf>
    <xf numFmtId="43" fontId="49" fillId="0" borderId="0" xfId="109" applyFont="1" applyBorder="1" applyAlignment="1">
      <alignment horizontal="center" vertical="center"/>
    </xf>
    <xf numFmtId="43" fontId="17" fillId="0" borderId="0" xfId="109" applyFont="1" applyBorder="1" applyAlignment="1">
      <alignment horizontal="center" vertical="center"/>
    </xf>
    <xf numFmtId="43" fontId="15" fillId="0" borderId="0" xfId="109" applyFont="1" applyBorder="1" applyAlignment="1">
      <alignment horizontal="center" vertical="center"/>
    </xf>
    <xf numFmtId="0" fontId="13" fillId="0" borderId="28" xfId="107" applyFont="1" applyBorder="1" applyAlignment="1">
      <alignment horizontal="centerContinuous" vertical="center"/>
    </xf>
    <xf numFmtId="0" fontId="14" fillId="0" borderId="29" xfId="107" applyFont="1" applyBorder="1" applyAlignment="1">
      <alignment horizontal="centerContinuous" vertical="center"/>
    </xf>
    <xf numFmtId="0" fontId="46" fillId="0" borderId="28" xfId="107" applyFont="1" applyBorder="1" applyAlignment="1">
      <alignment vertical="center"/>
    </xf>
    <xf numFmtId="49" fontId="15" fillId="0" borderId="29" xfId="107" applyNumberFormat="1" applyFont="1" applyFill="1" applyBorder="1" applyAlignment="1">
      <alignment horizontal="center" vertical="center"/>
    </xf>
    <xf numFmtId="0" fontId="15" fillId="0" borderId="28" xfId="107" applyFont="1" applyBorder="1" applyAlignment="1">
      <alignment vertical="center"/>
    </xf>
    <xf numFmtId="0" fontId="45" fillId="0" borderId="28" xfId="106" applyFont="1" applyFill="1" applyBorder="1" applyAlignment="1" applyProtection="1">
      <alignment horizontal="left" vertical="center" indent="1"/>
      <protection locked="0"/>
    </xf>
    <xf numFmtId="0" fontId="17" fillId="0" borderId="28" xfId="107" applyFont="1" applyBorder="1" applyAlignment="1">
      <alignment horizontal="left" vertical="center" indent="2"/>
    </xf>
    <xf numFmtId="0" fontId="45" fillId="0" borderId="28" xfId="106" applyFont="1" applyFill="1" applyBorder="1" applyAlignment="1" applyProtection="1">
      <alignment horizontal="left" vertical="center" wrapText="1" indent="1"/>
      <protection locked="0"/>
    </xf>
    <xf numFmtId="0" fontId="17" fillId="35" borderId="30" xfId="108" applyFont="1" applyFill="1" applyBorder="1" applyAlignment="1">
      <alignment vertical="center"/>
    </xf>
    <xf numFmtId="0" fontId="17" fillId="35" borderId="31" xfId="108" applyFont="1" applyFill="1" applyBorder="1" applyAlignment="1">
      <alignment vertical="center"/>
    </xf>
    <xf numFmtId="43" fontId="17" fillId="0" borderId="31" xfId="109" applyFont="1" applyBorder="1" applyAlignment="1">
      <alignment horizontal="center" vertical="center"/>
    </xf>
    <xf numFmtId="43" fontId="17" fillId="0" borderId="32" xfId="109" applyFont="1" applyBorder="1" applyAlignment="1">
      <alignment horizontal="center" vertical="center"/>
    </xf>
    <xf numFmtId="0" fontId="10" fillId="0" borderId="15" xfId="6" applyFont="1" applyBorder="1"/>
    <xf numFmtId="0" fontId="10" fillId="0" borderId="10" xfId="6" applyFont="1" applyBorder="1"/>
    <xf numFmtId="0" fontId="13" fillId="0" borderId="15" xfId="6" applyFont="1" applyBorder="1" applyAlignment="1">
      <alignment vertical="center"/>
    </xf>
    <xf numFmtId="0" fontId="15" fillId="0" borderId="14" xfId="6" applyFont="1" applyFill="1" applyBorder="1" applyAlignment="1">
      <alignment vertical="center" wrapText="1"/>
    </xf>
    <xf numFmtId="169" fontId="48" fillId="0" borderId="0" xfId="109" applyNumberFormat="1" applyFont="1" applyBorder="1" applyAlignment="1">
      <alignment horizontal="center" vertical="center"/>
    </xf>
    <xf numFmtId="169" fontId="49" fillId="0" borderId="0" xfId="109" applyNumberFormat="1" applyFont="1" applyBorder="1" applyAlignment="1">
      <alignment horizontal="center" vertical="center"/>
    </xf>
    <xf numFmtId="169" fontId="48" fillId="0" borderId="29" xfId="109" applyNumberFormat="1" applyFont="1" applyBorder="1" applyAlignment="1">
      <alignment horizontal="center" vertical="center"/>
    </xf>
    <xf numFmtId="169" fontId="49" fillId="0" borderId="29" xfId="109" applyNumberFormat="1" applyFont="1" applyBorder="1" applyAlignment="1">
      <alignment horizontal="center" vertical="center"/>
    </xf>
    <xf numFmtId="0" fontId="13" fillId="2" borderId="0" xfId="8" applyFont="1" applyFill="1" applyBorder="1" applyAlignment="1">
      <alignment horizontal="centerContinuous" vertical="center" wrapText="1"/>
    </xf>
    <xf numFmtId="0" fontId="13" fillId="2" borderId="11" xfId="8" applyFont="1" applyFill="1" applyBorder="1" applyAlignment="1">
      <alignment horizontal="centerContinuous" vertical="center" wrapText="1"/>
    </xf>
    <xf numFmtId="0" fontId="13" fillId="2" borderId="4" xfId="8" applyFont="1" applyFill="1" applyBorder="1" applyAlignment="1">
      <alignment horizontal="center" vertical="center" wrapText="1"/>
    </xf>
    <xf numFmtId="0" fontId="13" fillId="2" borderId="3" xfId="8" applyFont="1" applyFill="1" applyBorder="1" applyAlignment="1">
      <alignment horizontal="center" vertical="center" wrapText="1"/>
    </xf>
    <xf numFmtId="0" fontId="51" fillId="35" borderId="0" xfId="111" applyFont="1" applyFill="1" applyBorder="1" applyAlignment="1">
      <alignment vertical="center"/>
    </xf>
    <xf numFmtId="0" fontId="50" fillId="0" borderId="7" xfId="111" applyFont="1" applyFill="1" applyBorder="1" applyAlignment="1">
      <alignment horizontal="justify" vertical="center"/>
    </xf>
    <xf numFmtId="0" fontId="51" fillId="35" borderId="0" xfId="111" applyFont="1" applyFill="1" applyBorder="1"/>
    <xf numFmtId="0" fontId="15" fillId="0" borderId="2" xfId="78" quotePrefix="1" applyFont="1" applyBorder="1" applyAlignment="1">
      <alignment horizontal="center" vertical="top" wrapText="1"/>
    </xf>
    <xf numFmtId="0" fontId="53" fillId="0" borderId="33" xfId="0" applyFont="1" applyFill="1" applyBorder="1" applyAlignment="1">
      <alignment horizontal="center" vertical="top" wrapText="1"/>
    </xf>
    <xf numFmtId="0" fontId="53" fillId="0" borderId="33" xfId="0" quotePrefix="1" applyFont="1" applyFill="1" applyBorder="1" applyAlignment="1">
      <alignment horizontal="center" vertical="top"/>
    </xf>
    <xf numFmtId="0" fontId="54" fillId="0" borderId="34" xfId="0" applyFont="1" applyFill="1" applyBorder="1" applyAlignment="1">
      <alignment vertical="top"/>
    </xf>
    <xf numFmtId="0" fontId="17" fillId="0" borderId="33" xfId="0" applyFont="1" applyBorder="1" applyAlignment="1">
      <alignment vertical="center"/>
    </xf>
    <xf numFmtId="0" fontId="53" fillId="0" borderId="33" xfId="0" applyFont="1" applyFill="1" applyBorder="1" applyAlignment="1">
      <alignment horizontal="center" vertical="top"/>
    </xf>
    <xf numFmtId="0" fontId="54" fillId="0" borderId="33" xfId="0" applyFont="1" applyFill="1" applyBorder="1" applyAlignment="1">
      <alignment horizontal="center" vertical="top"/>
    </xf>
    <xf numFmtId="0" fontId="54" fillId="0" borderId="33" xfId="0" quotePrefix="1" applyFont="1" applyFill="1" applyBorder="1" applyAlignment="1">
      <alignment horizontal="center" vertical="top"/>
    </xf>
    <xf numFmtId="0" fontId="54" fillId="0" borderId="34" xfId="0" quotePrefix="1" applyFont="1" applyFill="1" applyBorder="1" applyAlignment="1">
      <alignment horizontal="center" vertical="top"/>
    </xf>
    <xf numFmtId="0" fontId="54" fillId="0" borderId="34" xfId="0" applyFont="1" applyFill="1" applyBorder="1" applyAlignment="1">
      <alignment horizontal="center" vertical="top"/>
    </xf>
    <xf numFmtId="0" fontId="54" fillId="0" borderId="33" xfId="0" applyFont="1" applyFill="1" applyBorder="1" applyAlignment="1">
      <alignment vertical="top" wrapText="1"/>
    </xf>
    <xf numFmtId="0" fontId="54" fillId="0" borderId="33" xfId="0" applyFont="1" applyFill="1" applyBorder="1" applyAlignment="1">
      <alignment vertical="top"/>
    </xf>
    <xf numFmtId="0" fontId="17" fillId="0" borderId="33" xfId="0" applyFont="1" applyBorder="1"/>
    <xf numFmtId="0" fontId="55" fillId="0" borderId="1" xfId="8" applyFont="1" applyBorder="1" applyAlignment="1">
      <alignment horizontal="center" vertical="center"/>
    </xf>
    <xf numFmtId="0" fontId="55" fillId="0" borderId="1" xfId="8" applyFont="1" applyBorder="1" applyAlignment="1">
      <alignment vertical="center" wrapText="1"/>
    </xf>
    <xf numFmtId="0" fontId="55" fillId="0" borderId="1" xfId="8" applyFont="1" applyBorder="1" applyAlignment="1">
      <alignment vertical="center"/>
    </xf>
    <xf numFmtId="165" fontId="55" fillId="0" borderId="1" xfId="2" applyNumberFormat="1" applyFont="1" applyBorder="1" applyAlignment="1">
      <alignment vertical="center"/>
    </xf>
    <xf numFmtId="43" fontId="55" fillId="0" borderId="1" xfId="2" applyFont="1" applyBorder="1" applyAlignment="1">
      <alignment vertical="center"/>
    </xf>
    <xf numFmtId="0" fontId="55" fillId="0" borderId="1" xfId="8" quotePrefix="1" applyFont="1" applyBorder="1" applyAlignment="1">
      <alignment horizontal="left" vertical="center" wrapText="1"/>
    </xf>
    <xf numFmtId="0" fontId="56" fillId="0" borderId="1" xfId="8" quotePrefix="1" applyFont="1" applyBorder="1" applyAlignment="1">
      <alignment horizontal="center" vertical="center"/>
    </xf>
    <xf numFmtId="0" fontId="55" fillId="0" borderId="1" xfId="8" applyFont="1" applyBorder="1" applyAlignment="1">
      <alignment horizontal="left" vertical="center" wrapText="1"/>
    </xf>
    <xf numFmtId="0" fontId="55" fillId="0" borderId="1" xfId="8" applyFont="1" applyBorder="1" applyAlignment="1">
      <alignment horizontal="center" vertical="center" wrapText="1"/>
    </xf>
    <xf numFmtId="0" fontId="57" fillId="0" borderId="1" xfId="8" applyFont="1" applyBorder="1" applyAlignment="1">
      <alignment horizontal="center" vertical="center" wrapText="1"/>
    </xf>
    <xf numFmtId="0" fontId="56" fillId="37" borderId="1" xfId="8" applyFont="1" applyFill="1" applyBorder="1" applyAlignment="1">
      <alignment vertical="center"/>
    </xf>
    <xf numFmtId="0" fontId="56" fillId="37" borderId="1" xfId="8" applyFont="1" applyFill="1" applyBorder="1" applyAlignment="1">
      <alignment horizontal="center" vertical="center"/>
    </xf>
    <xf numFmtId="165" fontId="56" fillId="37" borderId="1" xfId="2" applyNumberFormat="1" applyFont="1" applyFill="1" applyBorder="1" applyAlignment="1">
      <alignment vertical="center"/>
    </xf>
    <xf numFmtId="43" fontId="56" fillId="37" borderId="1" xfId="2" applyNumberFormat="1" applyFont="1" applyFill="1" applyBorder="1" applyAlignment="1">
      <alignment vertical="center"/>
    </xf>
    <xf numFmtId="43" fontId="56" fillId="37" borderId="1" xfId="2" applyFont="1" applyFill="1" applyBorder="1" applyAlignment="1">
      <alignment vertical="center"/>
    </xf>
    <xf numFmtId="164" fontId="56" fillId="37" borderId="1" xfId="2" applyNumberFormat="1" applyFont="1" applyFill="1" applyBorder="1" applyAlignment="1">
      <alignment vertical="center"/>
    </xf>
    <xf numFmtId="0" fontId="55" fillId="0" borderId="0" xfId="8" applyFont="1" applyAlignment="1">
      <alignment vertical="center"/>
    </xf>
    <xf numFmtId="0" fontId="55" fillId="0" borderId="3" xfId="8" applyFont="1" applyBorder="1" applyAlignment="1">
      <alignment vertical="center"/>
    </xf>
    <xf numFmtId="165" fontId="55" fillId="0" borderId="3" xfId="2" applyNumberFormat="1" applyFont="1" applyBorder="1" applyAlignment="1">
      <alignment vertical="center"/>
    </xf>
    <xf numFmtId="43" fontId="55" fillId="0" borderId="3" xfId="2" applyFont="1" applyBorder="1" applyAlignment="1">
      <alignment vertical="center"/>
    </xf>
    <xf numFmtId="164" fontId="55" fillId="0" borderId="3" xfId="2" applyNumberFormat="1" applyFont="1" applyBorder="1" applyAlignment="1">
      <alignment vertical="center"/>
    </xf>
    <xf numFmtId="0" fontId="10" fillId="0" borderId="0" xfId="8" applyFont="1" applyFill="1"/>
    <xf numFmtId="0" fontId="15" fillId="0" borderId="2" xfId="8" quotePrefix="1" applyFont="1" applyBorder="1" applyAlignment="1">
      <alignment horizontal="center" vertical="center"/>
    </xf>
    <xf numFmtId="0" fontId="10" fillId="0" borderId="1" xfId="8" applyFont="1" applyBorder="1"/>
    <xf numFmtId="0" fontId="10" fillId="0" borderId="3" xfId="8" applyFont="1" applyBorder="1"/>
    <xf numFmtId="43" fontId="55" fillId="0" borderId="4" xfId="1" applyFont="1" applyFill="1" applyBorder="1" applyAlignment="1">
      <alignment horizontal="right" vertical="center" wrapText="1" indent="1"/>
    </xf>
    <xf numFmtId="0" fontId="61" fillId="37" borderId="4" xfId="0" applyFont="1" applyFill="1" applyBorder="1" applyAlignment="1">
      <alignment horizontal="center" vertical="center" wrapText="1"/>
    </xf>
    <xf numFmtId="4" fontId="61" fillId="37" borderId="4" xfId="0" applyNumberFormat="1" applyFont="1" applyFill="1" applyBorder="1" applyAlignment="1">
      <alignment horizontal="right" vertical="center" wrapText="1" indent="1"/>
    </xf>
    <xf numFmtId="0" fontId="62" fillId="0" borderId="0" xfId="0" applyFont="1"/>
    <xf numFmtId="0" fontId="10" fillId="0" borderId="0" xfId="110" applyFont="1"/>
    <xf numFmtId="0" fontId="15" fillId="2" borderId="9" xfId="110" applyFont="1" applyFill="1" applyBorder="1" applyAlignment="1">
      <alignment horizontal="center" vertical="center" wrapText="1"/>
    </xf>
    <xf numFmtId="0" fontId="10" fillId="0" borderId="0" xfId="110" applyFont="1" applyFill="1" applyBorder="1"/>
    <xf numFmtId="0" fontId="10" fillId="0" borderId="0" xfId="110" applyFont="1" applyFill="1"/>
    <xf numFmtId="0" fontId="13" fillId="0" borderId="15" xfId="110" applyFont="1" applyBorder="1" applyAlignment="1">
      <alignment horizontal="justify" vertical="top"/>
    </xf>
    <xf numFmtId="0" fontId="13" fillId="0" borderId="0" xfId="110" applyFont="1" applyBorder="1" applyAlignment="1">
      <alignment horizontal="justify" vertical="top"/>
    </xf>
    <xf numFmtId="0" fontId="13" fillId="0" borderId="10" xfId="110" applyFont="1" applyBorder="1" applyAlignment="1">
      <alignment horizontal="justify" vertical="top"/>
    </xf>
    <xf numFmtId="0" fontId="13" fillId="0" borderId="15" xfId="110" applyFont="1" applyBorder="1" applyAlignment="1">
      <alignment vertical="top" wrapText="1"/>
    </xf>
    <xf numFmtId="0" fontId="10" fillId="0" borderId="0" xfId="110" applyFont="1" applyBorder="1"/>
    <xf numFmtId="0" fontId="13" fillId="0" borderId="14" xfId="110" applyFont="1" applyBorder="1" applyAlignment="1">
      <alignment vertical="top"/>
    </xf>
    <xf numFmtId="0" fontId="13" fillId="0" borderId="6" xfId="110" applyFont="1" applyBorder="1" applyAlignment="1">
      <alignment vertical="top"/>
    </xf>
    <xf numFmtId="0" fontId="13" fillId="0" borderId="11" xfId="110" applyFont="1" applyBorder="1" applyAlignment="1">
      <alignment vertical="top"/>
    </xf>
    <xf numFmtId="2" fontId="13" fillId="0" borderId="15" xfId="110" applyNumberFormat="1" applyFont="1" applyFill="1" applyBorder="1" applyAlignment="1">
      <alignment horizontal="left" vertical="center" wrapText="1"/>
    </xf>
    <xf numFmtId="2" fontId="13" fillId="0" borderId="0" xfId="110" applyNumberFormat="1" applyFont="1" applyFill="1" applyBorder="1" applyAlignment="1">
      <alignment horizontal="left" vertical="center" wrapText="1"/>
    </xf>
    <xf numFmtId="2" fontId="13" fillId="0" borderId="10" xfId="110" applyNumberFormat="1" applyFont="1" applyFill="1" applyBorder="1" applyAlignment="1">
      <alignment horizontal="left" vertical="center" wrapText="1"/>
    </xf>
    <xf numFmtId="0" fontId="10" fillId="0" borderId="0" xfId="110" applyFont="1" applyFill="1" applyAlignment="1">
      <alignment horizontal="center"/>
    </xf>
    <xf numFmtId="0" fontId="14" fillId="0" borderId="15" xfId="110" applyFont="1" applyBorder="1" applyAlignment="1">
      <alignment horizontal="justify" vertical="center" wrapText="1"/>
    </xf>
    <xf numFmtId="0" fontId="5" fillId="0" borderId="0" xfId="110" applyBorder="1" applyAlignment="1">
      <alignment horizontal="justify" vertical="center" wrapText="1"/>
    </xf>
    <xf numFmtId="0" fontId="5" fillId="0" borderId="6" xfId="110" applyBorder="1" applyAlignment="1">
      <alignment horizontal="justify" vertical="center" wrapText="1"/>
    </xf>
    <xf numFmtId="0" fontId="5" fillId="0" borderId="11" xfId="110" applyBorder="1" applyAlignment="1">
      <alignment horizontal="justify" vertical="center" wrapText="1"/>
    </xf>
    <xf numFmtId="0" fontId="10" fillId="0" borderId="0" xfId="110" applyFont="1" applyFill="1" applyBorder="1" applyAlignment="1">
      <alignment horizontal="center"/>
    </xf>
    <xf numFmtId="0" fontId="13" fillId="0" borderId="15" xfId="110" applyFont="1" applyBorder="1" applyAlignment="1">
      <alignment vertical="top"/>
    </xf>
    <xf numFmtId="0" fontId="13" fillId="0" borderId="0" xfId="110" applyFont="1" applyBorder="1" applyAlignment="1">
      <alignment vertical="top"/>
    </xf>
    <xf numFmtId="0" fontId="13" fillId="0" borderId="10" xfId="110" applyFont="1" applyBorder="1" applyAlignment="1">
      <alignment vertical="top"/>
    </xf>
    <xf numFmtId="0" fontId="14" fillId="0" borderId="0" xfId="110" applyFont="1"/>
    <xf numFmtId="0" fontId="13" fillId="0" borderId="0" xfId="110" applyFont="1" applyBorder="1" applyAlignment="1">
      <alignment vertical="top" wrapText="1"/>
    </xf>
    <xf numFmtId="0" fontId="13" fillId="0" borderId="10" xfId="110" applyFont="1" applyBorder="1" applyAlignment="1">
      <alignment vertical="top" wrapText="1"/>
    </xf>
    <xf numFmtId="0" fontId="10" fillId="0" borderId="0" xfId="110" applyFont="1" applyAlignment="1">
      <alignment vertical="center" wrapText="1"/>
    </xf>
    <xf numFmtId="0" fontId="10" fillId="0" borderId="15" xfId="110" applyFont="1" applyBorder="1"/>
    <xf numFmtId="0" fontId="10" fillId="0" borderId="10" xfId="110" applyFont="1" applyBorder="1"/>
    <xf numFmtId="0" fontId="13" fillId="0" borderId="15" xfId="110" applyFont="1" applyFill="1" applyBorder="1" applyAlignment="1">
      <alignment horizontal="justify" vertical="top"/>
    </xf>
    <xf numFmtId="0" fontId="13" fillId="0" borderId="0" xfId="110" applyFont="1" applyFill="1" applyBorder="1" applyAlignment="1">
      <alignment horizontal="justify" vertical="top"/>
    </xf>
    <xf numFmtId="0" fontId="13" fillId="0" borderId="10" xfId="110" applyFont="1" applyFill="1" applyBorder="1" applyAlignment="1">
      <alignment horizontal="justify" vertical="top"/>
    </xf>
    <xf numFmtId="0" fontId="13" fillId="0" borderId="14" xfId="110" applyFont="1" applyBorder="1" applyAlignment="1">
      <alignment vertical="top" wrapText="1"/>
    </xf>
    <xf numFmtId="0" fontId="5" fillId="0" borderId="6" xfId="110" applyBorder="1"/>
    <xf numFmtId="0" fontId="5" fillId="0" borderId="11" xfId="110" applyBorder="1"/>
    <xf numFmtId="0" fontId="14" fillId="0" borderId="0" xfId="110" applyFont="1" applyBorder="1" applyAlignment="1">
      <alignment vertical="top"/>
    </xf>
    <xf numFmtId="0" fontId="14" fillId="0" borderId="0" xfId="110" applyFont="1" applyBorder="1" applyAlignment="1">
      <alignment horizontal="center" vertical="center"/>
    </xf>
    <xf numFmtId="0" fontId="13" fillId="0" borderId="0" xfId="110" applyFont="1" applyBorder="1" applyAlignment="1">
      <alignment horizontal="center" vertical="top"/>
    </xf>
    <xf numFmtId="0" fontId="14" fillId="0" borderId="37" xfId="110" applyFont="1" applyBorder="1" applyAlignment="1">
      <alignment horizontal="center" vertical="center"/>
    </xf>
    <xf numFmtId="3" fontId="14" fillId="0" borderId="0" xfId="110" applyNumberFormat="1" applyFont="1" applyBorder="1" applyAlignment="1">
      <alignment horizontal="center" vertical="center"/>
    </xf>
    <xf numFmtId="0" fontId="14" fillId="0" borderId="0" xfId="110" applyFont="1" applyBorder="1" applyAlignment="1"/>
    <xf numFmtId="0" fontId="14" fillId="0" borderId="0" xfId="110" applyFont="1" applyFill="1"/>
    <xf numFmtId="0" fontId="14" fillId="0" borderId="0" xfId="110" applyFont="1" applyBorder="1"/>
    <xf numFmtId="0" fontId="48" fillId="2" borderId="12" xfId="110" applyFont="1" applyFill="1" applyBorder="1" applyAlignment="1">
      <alignment horizontal="center" vertical="center" wrapText="1"/>
    </xf>
    <xf numFmtId="0" fontId="13" fillId="0" borderId="0" xfId="110" applyFont="1" applyBorder="1" applyAlignment="1">
      <alignment horizontal="center" vertical="top" wrapText="1"/>
    </xf>
    <xf numFmtId="0" fontId="13" fillId="0" borderId="0" xfId="110" applyFont="1" applyBorder="1" applyAlignment="1">
      <alignment horizontal="center" vertical="center"/>
    </xf>
    <xf numFmtId="3" fontId="13" fillId="0" borderId="0" xfId="110" applyNumberFormat="1" applyFont="1" applyBorder="1" applyAlignment="1">
      <alignment horizontal="center" vertical="top" wrapText="1"/>
    </xf>
    <xf numFmtId="0" fontId="14" fillId="0" borderId="0" xfId="110" applyFont="1" applyBorder="1" applyAlignment="1">
      <alignment horizontal="center" vertical="top" wrapText="1"/>
    </xf>
    <xf numFmtId="0" fontId="14" fillId="0" borderId="0" xfId="110" applyFont="1" applyBorder="1" applyAlignment="1">
      <alignment horizontal="center" vertical="center" wrapText="1"/>
    </xf>
    <xf numFmtId="0" fontId="13" fillId="0" borderId="0" xfId="110" applyFont="1" applyBorder="1" applyAlignment="1">
      <alignment horizontal="center" vertical="center" wrapText="1"/>
    </xf>
    <xf numFmtId="0" fontId="14" fillId="0" borderId="8" xfId="110" applyFont="1" applyBorder="1" applyAlignment="1">
      <alignment horizontal="center" vertical="top"/>
    </xf>
    <xf numFmtId="0" fontId="14" fillId="0" borderId="13" xfId="110" applyFont="1" applyBorder="1" applyAlignment="1">
      <alignment horizontal="center" vertical="top"/>
    </xf>
    <xf numFmtId="0" fontId="14" fillId="0" borderId="9" xfId="110" applyFont="1" applyBorder="1" applyAlignment="1">
      <alignment horizontal="center" vertical="top"/>
    </xf>
    <xf numFmtId="0" fontId="12" fillId="0" borderId="0" xfId="110" applyFont="1"/>
    <xf numFmtId="0" fontId="62" fillId="0" borderId="4" xfId="12" applyFont="1" applyBorder="1" applyAlignment="1">
      <alignment horizontal="justify" vertical="center" wrapText="1"/>
    </xf>
    <xf numFmtId="43" fontId="62" fillId="0" borderId="4" xfId="0" quotePrefix="1" applyNumberFormat="1" applyFont="1" applyBorder="1" applyAlignment="1">
      <alignment horizontal="right" vertical="center"/>
    </xf>
    <xf numFmtId="43" fontId="62" fillId="0" borderId="4" xfId="12" applyNumberFormat="1" applyFont="1" applyBorder="1" applyAlignment="1">
      <alignment horizontal="right" vertical="center"/>
    </xf>
    <xf numFmtId="0" fontId="61" fillId="37" borderId="4" xfId="12" applyFont="1" applyFill="1" applyBorder="1" applyAlignment="1">
      <alignment horizontal="center" vertical="center" wrapText="1"/>
    </xf>
    <xf numFmtId="43" fontId="61" fillId="37" borderId="4" xfId="12" applyNumberFormat="1" applyFont="1" applyFill="1" applyBorder="1" applyAlignment="1">
      <alignment horizontal="justify" vertical="center"/>
    </xf>
    <xf numFmtId="0" fontId="62" fillId="37" borderId="4" xfId="12" applyFont="1" applyFill="1" applyBorder="1"/>
    <xf numFmtId="0" fontId="12" fillId="2" borderId="3" xfId="12" applyFont="1" applyFill="1" applyBorder="1" applyAlignment="1">
      <alignment horizontal="center" vertical="center" wrapText="1"/>
    </xf>
    <xf numFmtId="0" fontId="15" fillId="2" borderId="3" xfId="12" applyFont="1" applyFill="1" applyBorder="1" applyAlignment="1">
      <alignment horizontal="center" vertical="center" wrapText="1"/>
    </xf>
    <xf numFmtId="0" fontId="10" fillId="36" borderId="0" xfId="110" applyFont="1" applyFill="1"/>
    <xf numFmtId="3" fontId="15" fillId="0" borderId="1" xfId="8" quotePrefix="1" applyNumberFormat="1" applyFont="1" applyBorder="1" applyAlignment="1">
      <alignment horizontal="center" vertical="center"/>
    </xf>
    <xf numFmtId="0" fontId="14" fillId="0" borderId="4" xfId="112" quotePrefix="1" applyFont="1" applyBorder="1" applyAlignment="1">
      <alignment horizontal="center" vertical="center" wrapText="1"/>
    </xf>
    <xf numFmtId="0" fontId="14" fillId="0" borderId="12" xfId="112" quotePrefix="1" applyFont="1" applyBorder="1" applyAlignment="1">
      <alignment horizontal="center" vertical="center" wrapText="1"/>
    </xf>
    <xf numFmtId="43" fontId="65" fillId="35" borderId="4" xfId="113" applyFont="1" applyFill="1" applyBorder="1" applyAlignment="1">
      <alignment horizontal="justify" vertical="center" wrapText="1"/>
    </xf>
    <xf numFmtId="0" fontId="65" fillId="35" borderId="4" xfId="111" applyFont="1" applyFill="1" applyBorder="1" applyAlignment="1">
      <alignment horizontal="justify" vertical="center" wrapText="1"/>
    </xf>
    <xf numFmtId="10" fontId="14" fillId="0" borderId="4" xfId="112" quotePrefix="1" applyNumberFormat="1" applyFont="1" applyBorder="1" applyAlignment="1">
      <alignment horizontal="center" vertical="center" wrapText="1"/>
    </xf>
    <xf numFmtId="0" fontId="15" fillId="0" borderId="10" xfId="0" quotePrefix="1" applyFont="1" applyBorder="1" applyAlignment="1">
      <alignment horizontal="justify" vertical="center"/>
    </xf>
    <xf numFmtId="0" fontId="13" fillId="0" borderId="15" xfId="110" applyFont="1" applyBorder="1" applyAlignment="1">
      <alignment vertical="top"/>
    </xf>
    <xf numFmtId="0" fontId="13" fillId="0" borderId="0" xfId="110" applyFont="1" applyBorder="1" applyAlignment="1">
      <alignment vertical="top"/>
    </xf>
    <xf numFmtId="0" fontId="13" fillId="0" borderId="10" xfId="110" applyFont="1" applyBorder="1" applyAlignment="1">
      <alignment vertical="top"/>
    </xf>
    <xf numFmtId="0" fontId="13" fillId="0" borderId="0" xfId="110" applyFont="1" applyFill="1" applyBorder="1" applyAlignment="1">
      <alignment vertical="top"/>
    </xf>
    <xf numFmtId="3" fontId="14" fillId="0" borderId="37" xfId="110" applyNumberFormat="1" applyFont="1" applyBorder="1" applyAlignment="1">
      <alignment horizontal="center" vertical="center"/>
    </xf>
    <xf numFmtId="3" fontId="13" fillId="0" borderId="0" xfId="110" applyNumberFormat="1" applyFont="1" applyBorder="1" applyAlignment="1">
      <alignment horizontal="center" vertical="top"/>
    </xf>
    <xf numFmtId="0" fontId="15" fillId="0" borderId="4" xfId="0" applyFont="1" applyBorder="1" applyAlignment="1">
      <alignment horizontal="justify" vertical="center" wrapText="1"/>
    </xf>
    <xf numFmtId="3" fontId="17" fillId="0" borderId="1" xfId="0" quotePrefix="1" applyNumberFormat="1" applyFont="1" applyBorder="1" applyAlignment="1">
      <alignment horizontal="center" vertical="center" wrapText="1"/>
    </xf>
    <xf numFmtId="4" fontId="17" fillId="0" borderId="1" xfId="0" quotePrefix="1" applyNumberFormat="1" applyFont="1" applyFill="1" applyBorder="1" applyAlignment="1">
      <alignment horizontal="right" vertical="center" wrapText="1"/>
    </xf>
    <xf numFmtId="3" fontId="17" fillId="0" borderId="4" xfId="0" applyNumberFormat="1" applyFont="1" applyFill="1" applyBorder="1" applyAlignment="1">
      <alignment horizontal="center" vertical="center" wrapText="1"/>
    </xf>
    <xf numFmtId="4" fontId="17" fillId="0" borderId="4" xfId="0" applyNumberFormat="1" applyFont="1" applyFill="1" applyBorder="1" applyAlignment="1">
      <alignment horizontal="right" vertical="center" wrapText="1"/>
    </xf>
    <xf numFmtId="4" fontId="17" fillId="0" borderId="3" xfId="0" applyNumberFormat="1" applyFont="1" applyFill="1" applyBorder="1" applyAlignment="1">
      <alignment horizontal="right" vertical="center"/>
    </xf>
    <xf numFmtId="0" fontId="17" fillId="0" borderId="1" xfId="0" applyFont="1" applyBorder="1" applyAlignment="1">
      <alignment horizontal="justify" vertical="center" wrapText="1"/>
    </xf>
    <xf numFmtId="4" fontId="15" fillId="0" borderId="1" xfId="0" quotePrefix="1" applyNumberFormat="1" applyFont="1" applyBorder="1" applyAlignment="1">
      <alignment horizontal="right" vertical="center"/>
    </xf>
    <xf numFmtId="4" fontId="17" fillId="0" borderId="1" xfId="0" applyNumberFormat="1" applyFont="1" applyBorder="1" applyAlignment="1">
      <alignment horizontal="right" vertical="center"/>
    </xf>
    <xf numFmtId="3" fontId="15" fillId="0" borderId="1" xfId="0" quotePrefix="1" applyNumberFormat="1" applyFont="1" applyBorder="1" applyAlignment="1">
      <alignment horizontal="center" vertical="center"/>
    </xf>
    <xf numFmtId="0" fontId="17" fillId="0" borderId="1" xfId="0" applyFont="1" applyBorder="1" applyAlignment="1">
      <alignment horizontal="left" vertical="center" wrapText="1"/>
    </xf>
    <xf numFmtId="4" fontId="10" fillId="0" borderId="0" xfId="0" applyNumberFormat="1" applyFont="1"/>
    <xf numFmtId="3" fontId="14" fillId="0" borderId="0" xfId="110" applyNumberFormat="1" applyFont="1" applyFill="1" applyBorder="1" applyAlignment="1">
      <alignment horizontal="center" vertical="center"/>
    </xf>
    <xf numFmtId="2" fontId="15" fillId="0" borderId="11" xfId="0" quotePrefix="1" applyNumberFormat="1" applyFont="1" applyBorder="1" applyAlignment="1">
      <alignment horizontal="center" vertical="center"/>
    </xf>
    <xf numFmtId="43" fontId="17" fillId="0" borderId="1" xfId="2" applyNumberFormat="1" applyFont="1" applyBorder="1" applyAlignment="1">
      <alignment vertical="center"/>
    </xf>
    <xf numFmtId="43" fontId="67" fillId="0" borderId="1" xfId="8" quotePrefix="1" applyNumberFormat="1" applyFont="1" applyFill="1" applyBorder="1" applyAlignment="1">
      <alignment horizontal="center" vertical="center"/>
    </xf>
    <xf numFmtId="43" fontId="67" fillId="0" borderId="1" xfId="8" quotePrefix="1" applyNumberFormat="1" applyFont="1" applyBorder="1" applyAlignment="1">
      <alignment horizontal="center" vertical="center"/>
    </xf>
    <xf numFmtId="0" fontId="10" fillId="0" borderId="0" xfId="114" applyFont="1"/>
    <xf numFmtId="0" fontId="10" fillId="0" borderId="0" xfId="114" applyFont="1" applyBorder="1"/>
    <xf numFmtId="0" fontId="13" fillId="2" borderId="0" xfId="114" applyFont="1" applyFill="1" applyBorder="1" applyAlignment="1">
      <alignment horizontal="centerContinuous" vertical="center" wrapText="1"/>
    </xf>
    <xf numFmtId="0" fontId="13" fillId="2" borderId="11" xfId="114" applyFont="1" applyFill="1" applyBorder="1" applyAlignment="1">
      <alignment horizontal="centerContinuous" vertical="center" wrapText="1"/>
    </xf>
    <xf numFmtId="0" fontId="13" fillId="2" borderId="4" xfId="114" applyFont="1" applyFill="1" applyBorder="1" applyAlignment="1">
      <alignment horizontal="center" vertical="center" wrapText="1"/>
    </xf>
    <xf numFmtId="0" fontId="13" fillId="2" borderId="3" xfId="114" applyFont="1" applyFill="1" applyBorder="1" applyAlignment="1">
      <alignment horizontal="center" vertical="center" wrapText="1"/>
    </xf>
    <xf numFmtId="0" fontId="17" fillId="0" borderId="0" xfId="114" applyFont="1" applyAlignment="1">
      <alignment vertical="center"/>
    </xf>
    <xf numFmtId="0" fontId="17" fillId="0" borderId="1" xfId="114" applyFont="1" applyBorder="1" applyAlignment="1">
      <alignment vertical="center"/>
    </xf>
    <xf numFmtId="0" fontId="17" fillId="0" borderId="1" xfId="114" applyFont="1" applyBorder="1" applyAlignment="1">
      <alignment vertical="center" wrapText="1"/>
    </xf>
    <xf numFmtId="0" fontId="17" fillId="0" borderId="1" xfId="114" applyFont="1" applyBorder="1" applyAlignment="1">
      <alignment horizontal="center" vertical="center" wrapText="1"/>
    </xf>
    <xf numFmtId="165" fontId="17" fillId="0" borderId="1" xfId="115" applyNumberFormat="1" applyFont="1" applyBorder="1" applyAlignment="1">
      <alignment vertical="center"/>
    </xf>
    <xf numFmtId="43" fontId="17" fillId="0" borderId="1" xfId="115" applyNumberFormat="1" applyFont="1" applyBorder="1" applyAlignment="1">
      <alignment vertical="center"/>
    </xf>
    <xf numFmtId="43" fontId="17" fillId="0" borderId="1" xfId="115" applyFont="1" applyBorder="1" applyAlignment="1">
      <alignment vertical="center"/>
    </xf>
    <xf numFmtId="164" fontId="17" fillId="0" borderId="1" xfId="115" applyNumberFormat="1" applyFont="1" applyBorder="1" applyAlignment="1">
      <alignment vertical="center"/>
    </xf>
    <xf numFmtId="0" fontId="17" fillId="0" borderId="3" xfId="114" applyFont="1" applyBorder="1" applyAlignment="1">
      <alignment vertical="center"/>
    </xf>
    <xf numFmtId="165" fontId="17" fillId="0" borderId="3" xfId="115" applyNumberFormat="1" applyFont="1" applyBorder="1" applyAlignment="1">
      <alignment vertical="center"/>
    </xf>
    <xf numFmtId="43" fontId="17" fillId="0" borderId="3" xfId="115" applyFont="1" applyBorder="1" applyAlignment="1">
      <alignment vertical="center"/>
    </xf>
    <xf numFmtId="164" fontId="17" fillId="0" borderId="3" xfId="115" applyNumberFormat="1" applyFont="1" applyBorder="1" applyAlignment="1">
      <alignment vertical="center"/>
    </xf>
    <xf numFmtId="0" fontId="15" fillId="0" borderId="0" xfId="114" applyFont="1"/>
    <xf numFmtId="0" fontId="20" fillId="0" borderId="0" xfId="114" applyFont="1" applyFill="1" applyAlignment="1">
      <alignment horizontal="left" vertical="top"/>
    </xf>
    <xf numFmtId="0" fontId="14" fillId="0" borderId="0" xfId="114" applyFont="1" applyAlignment="1">
      <alignment horizontal="left" vertical="top"/>
    </xf>
    <xf numFmtId="0" fontId="13" fillId="0" borderId="0" xfId="114" applyFont="1" applyAlignment="1">
      <alignment horizontal="left" vertical="top"/>
    </xf>
    <xf numFmtId="0" fontId="13" fillId="0" borderId="0" xfId="114" applyFont="1" applyAlignment="1">
      <alignment horizontal="center" vertical="top"/>
    </xf>
    <xf numFmtId="0" fontId="14" fillId="0" borderId="0" xfId="114" applyFont="1" applyAlignment="1">
      <alignment horizontal="left" vertical="top" indent="9"/>
    </xf>
    <xf numFmtId="0" fontId="14" fillId="0" borderId="0" xfId="114" applyFont="1" applyAlignment="1">
      <alignment horizontal="center" vertical="top"/>
    </xf>
    <xf numFmtId="43" fontId="15" fillId="0" borderId="1" xfId="0" quotePrefix="1" applyNumberFormat="1" applyFont="1" applyBorder="1" applyAlignment="1">
      <alignment horizontal="center" vertical="center"/>
    </xf>
    <xf numFmtId="0" fontId="13" fillId="0" borderId="15" xfId="110" applyFont="1" applyFill="1" applyBorder="1" applyAlignment="1">
      <alignment horizontal="left" vertical="top" wrapText="1"/>
    </xf>
    <xf numFmtId="0" fontId="13" fillId="0" borderId="0" xfId="110" applyFont="1" applyFill="1" applyBorder="1" applyAlignment="1">
      <alignment horizontal="left" vertical="top" wrapText="1"/>
    </xf>
    <xf numFmtId="0" fontId="13" fillId="0" borderId="10" xfId="110" applyFont="1" applyFill="1" applyBorder="1" applyAlignment="1">
      <alignment horizontal="left" vertical="top" wrapText="1"/>
    </xf>
    <xf numFmtId="3" fontId="17" fillId="0" borderId="1" xfId="8" applyNumberFormat="1" applyFont="1" applyBorder="1" applyAlignment="1">
      <alignment vertical="center"/>
    </xf>
    <xf numFmtId="0" fontId="68" fillId="39" borderId="5" xfId="111" applyFont="1" applyFill="1" applyBorder="1" applyAlignment="1">
      <alignment horizontal="center" vertical="center" wrapText="1"/>
    </xf>
    <xf numFmtId="9" fontId="68" fillId="39" borderId="12" xfId="111" applyNumberFormat="1" applyFont="1" applyFill="1" applyBorder="1" applyAlignment="1">
      <alignment horizontal="center" vertical="center" wrapText="1"/>
    </xf>
    <xf numFmtId="173" fontId="68" fillId="39" borderId="12" xfId="113" applyNumberFormat="1" applyFont="1" applyFill="1" applyBorder="1" applyAlignment="1">
      <alignment horizontal="right" vertical="center" wrapText="1"/>
    </xf>
    <xf numFmtId="43" fontId="68" fillId="39" borderId="4" xfId="113" applyFont="1" applyFill="1" applyBorder="1" applyAlignment="1">
      <alignment horizontal="justify" vertical="center" wrapText="1"/>
    </xf>
    <xf numFmtId="11" fontId="68" fillId="39" borderId="4" xfId="113" applyNumberFormat="1" applyFont="1" applyFill="1" applyBorder="1" applyAlignment="1">
      <alignment horizontal="justify" vertical="center" wrapText="1"/>
    </xf>
    <xf numFmtId="49" fontId="68" fillId="39" borderId="4" xfId="113" applyNumberFormat="1" applyFont="1" applyFill="1" applyBorder="1" applyAlignment="1">
      <alignment horizontal="justify" vertical="center" wrapText="1"/>
    </xf>
    <xf numFmtId="0" fontId="62" fillId="0" borderId="4" xfId="12" applyFont="1" applyFill="1" applyBorder="1" applyAlignment="1">
      <alignment horizontal="justify" vertical="center" wrapText="1"/>
    </xf>
    <xf numFmtId="39" fontId="55" fillId="0" borderId="4" xfId="1" applyNumberFormat="1" applyFont="1" applyFill="1" applyBorder="1" applyAlignment="1">
      <alignment horizontal="right" vertical="center" wrapText="1" indent="1"/>
    </xf>
    <xf numFmtId="0" fontId="5" fillId="0" borderId="15" xfId="110" applyFill="1" applyBorder="1" applyAlignment="1"/>
    <xf numFmtId="0" fontId="5" fillId="0" borderId="0" xfId="110" applyFont="1" applyFill="1" applyBorder="1" applyAlignment="1"/>
    <xf numFmtId="0" fontId="14" fillId="0" borderId="0" xfId="110" applyFont="1" applyFill="1" applyBorder="1" applyAlignment="1"/>
    <xf numFmtId="0" fontId="14" fillId="0" borderId="0" xfId="110" applyFont="1" applyFill="1" applyBorder="1"/>
    <xf numFmtId="3" fontId="14" fillId="0" borderId="0" xfId="110" applyNumberFormat="1" applyFont="1" applyFill="1" applyBorder="1" applyAlignment="1">
      <alignment horizontal="center"/>
    </xf>
    <xf numFmtId="0" fontId="5" fillId="0" borderId="0" xfId="110" applyFill="1" applyBorder="1" applyAlignment="1"/>
    <xf numFmtId="0" fontId="5" fillId="0" borderId="10" xfId="110" applyFill="1" applyBorder="1" applyAlignment="1"/>
    <xf numFmtId="3" fontId="14" fillId="0" borderId="6" xfId="110" applyNumberFormat="1" applyFont="1" applyFill="1" applyBorder="1" applyAlignment="1">
      <alignment horizontal="center"/>
    </xf>
    <xf numFmtId="0" fontId="13" fillId="0" borderId="0" xfId="110" applyFont="1" applyFill="1" applyBorder="1" applyAlignment="1">
      <alignment horizontal="center"/>
    </xf>
    <xf numFmtId="3" fontId="13" fillId="0" borderId="0" xfId="110" applyNumberFormat="1" applyFont="1" applyFill="1" applyBorder="1" applyAlignment="1">
      <alignment horizontal="center"/>
    </xf>
    <xf numFmtId="49" fontId="13" fillId="0" borderId="4" xfId="110" applyNumberFormat="1" applyFont="1" applyFill="1" applyBorder="1" applyAlignment="1">
      <alignment horizontal="center" vertical="top" wrapText="1"/>
    </xf>
    <xf numFmtId="49" fontId="13" fillId="0" borderId="5" xfId="110" applyNumberFormat="1" applyFont="1" applyFill="1" applyBorder="1" applyAlignment="1">
      <alignment horizontal="center" vertical="top" wrapText="1"/>
    </xf>
    <xf numFmtId="4" fontId="13" fillId="0" borderId="4" xfId="110" applyNumberFormat="1" applyFont="1" applyFill="1" applyBorder="1" applyAlignment="1">
      <alignment horizontal="center" vertical="center" wrapText="1"/>
    </xf>
    <xf numFmtId="49" fontId="13" fillId="0" borderId="4" xfId="110" applyNumberFormat="1" applyFont="1" applyFill="1" applyBorder="1" applyAlignment="1">
      <alignment horizontal="center" vertical="center" wrapText="1"/>
    </xf>
    <xf numFmtId="49" fontId="15" fillId="0" borderId="5" xfId="110" applyNumberFormat="1" applyFont="1" applyFill="1" applyBorder="1" applyAlignment="1">
      <alignment horizontal="center" vertical="center" wrapText="1"/>
    </xf>
    <xf numFmtId="0" fontId="10" fillId="0" borderId="0" xfId="110" applyFont="1" applyFill="1" applyAlignment="1">
      <alignment horizontal="center" vertical="center"/>
    </xf>
    <xf numFmtId="49" fontId="13" fillId="0" borderId="5" xfId="110" applyNumberFormat="1" applyFont="1" applyFill="1" applyBorder="1" applyAlignment="1">
      <alignment horizontal="center" vertical="center" wrapText="1"/>
    </xf>
    <xf numFmtId="3" fontId="13" fillId="0" borderId="4" xfId="110" applyNumberFormat="1" applyFont="1" applyFill="1" applyBorder="1" applyAlignment="1">
      <alignment horizontal="center" vertical="top" wrapText="1"/>
    </xf>
    <xf numFmtId="3" fontId="13" fillId="0" borderId="4" xfId="110" applyNumberFormat="1" applyFont="1" applyFill="1" applyBorder="1" applyAlignment="1">
      <alignment horizontal="center" vertical="center" wrapText="1"/>
    </xf>
    <xf numFmtId="49" fontId="13" fillId="0" borderId="3" xfId="110" applyNumberFormat="1" applyFont="1" applyFill="1" applyBorder="1" applyAlignment="1">
      <alignment horizontal="center" vertical="top" wrapText="1"/>
    </xf>
    <xf numFmtId="49" fontId="13" fillId="0" borderId="14" xfId="110" applyNumberFormat="1" applyFont="1" applyFill="1" applyBorder="1" applyAlignment="1">
      <alignment horizontal="center" vertical="top" wrapText="1"/>
    </xf>
    <xf numFmtId="0" fontId="10" fillId="0" borderId="0" xfId="110" applyFont="1" applyFill="1" applyAlignment="1">
      <alignment horizontal="center" vertical="center" wrapText="1"/>
    </xf>
    <xf numFmtId="1" fontId="17" fillId="0" borderId="1" xfId="114" applyNumberFormat="1" applyFont="1" applyBorder="1" applyAlignment="1">
      <alignment horizontal="center" vertical="center"/>
    </xf>
    <xf numFmtId="1" fontId="17" fillId="0" borderId="1" xfId="115" applyNumberFormat="1" applyFont="1" applyBorder="1" applyAlignment="1">
      <alignment horizontal="center" vertical="center"/>
    </xf>
    <xf numFmtId="3" fontId="17" fillId="0" borderId="1" xfId="114" applyNumberFormat="1" applyFont="1" applyBorder="1" applyAlignment="1">
      <alignment horizontal="center" vertical="center"/>
    </xf>
    <xf numFmtId="3" fontId="17" fillId="0" borderId="1" xfId="115" applyNumberFormat="1" applyFont="1" applyBorder="1" applyAlignment="1">
      <alignment horizontal="center" vertical="center"/>
    </xf>
    <xf numFmtId="0" fontId="58" fillId="0" borderId="4" xfId="0" applyFont="1" applyFill="1" applyBorder="1" applyAlignment="1">
      <alignment horizontal="center" vertical="center" wrapText="1"/>
    </xf>
    <xf numFmtId="0" fontId="59" fillId="0" borderId="4" xfId="0" applyFont="1" applyFill="1" applyBorder="1" applyAlignment="1">
      <alignment horizontal="center" vertical="center" wrapText="1"/>
    </xf>
    <xf numFmtId="0" fontId="60" fillId="0" borderId="4" xfId="0" applyFont="1" applyFill="1" applyBorder="1" applyAlignment="1">
      <alignment horizontal="justify" vertical="center" wrapText="1"/>
    </xf>
    <xf numFmtId="170" fontId="55" fillId="0" borderId="4" xfId="0" applyNumberFormat="1" applyFont="1" applyFill="1" applyBorder="1" applyAlignment="1">
      <alignment horizontal="center" vertical="center" wrapText="1"/>
    </xf>
    <xf numFmtId="172" fontId="55" fillId="0" borderId="4" xfId="0" applyNumberFormat="1" applyFont="1" applyFill="1" applyBorder="1" applyAlignment="1">
      <alignment horizontal="center" vertical="center" wrapText="1"/>
    </xf>
    <xf numFmtId="0" fontId="61" fillId="37" borderId="5" xfId="0" applyFont="1" applyFill="1" applyBorder="1" applyAlignment="1">
      <alignment vertical="center" wrapText="1"/>
    </xf>
    <xf numFmtId="0" fontId="61" fillId="37" borderId="7" xfId="0" applyFont="1" applyFill="1" applyBorder="1" applyAlignment="1">
      <alignment vertical="center" wrapText="1"/>
    </xf>
    <xf numFmtId="0" fontId="61" fillId="37" borderId="12" xfId="0" applyFont="1" applyFill="1" applyBorder="1" applyAlignment="1">
      <alignment vertical="center" wrapText="1"/>
    </xf>
    <xf numFmtId="0" fontId="17" fillId="37" borderId="11" xfId="0" applyFont="1" applyFill="1" applyBorder="1" applyAlignment="1">
      <alignment vertical="center" wrapText="1"/>
    </xf>
    <xf numFmtId="43" fontId="17" fillId="0" borderId="3" xfId="0" applyNumberFormat="1" applyFont="1" applyBorder="1" applyAlignment="1">
      <alignment vertical="center" wrapText="1"/>
    </xf>
    <xf numFmtId="0" fontId="15" fillId="0" borderId="0" xfId="0" applyFont="1" applyBorder="1" applyAlignment="1">
      <alignment horizontal="center" vertical="center" wrapText="1"/>
    </xf>
    <xf numFmtId="0" fontId="17" fillId="37" borderId="4" xfId="0" applyFont="1" applyFill="1" applyBorder="1" applyAlignment="1">
      <alignment vertical="center" wrapText="1"/>
    </xf>
    <xf numFmtId="43" fontId="17" fillId="0" borderId="2" xfId="0" applyNumberFormat="1" applyFont="1" applyBorder="1" applyAlignment="1">
      <alignment vertical="center" wrapText="1"/>
    </xf>
    <xf numFmtId="0" fontId="15" fillId="0" borderId="2" xfId="0" applyFont="1" applyBorder="1" applyAlignment="1">
      <alignment horizontal="center" vertical="center" wrapText="1"/>
    </xf>
    <xf numFmtId="0" fontId="17" fillId="0" borderId="3" xfId="0" applyFont="1" applyBorder="1" applyAlignment="1">
      <alignment vertical="center" wrapText="1"/>
    </xf>
    <xf numFmtId="0" fontId="17" fillId="37" borderId="7" xfId="0" applyFont="1" applyFill="1" applyBorder="1" applyAlignment="1">
      <alignment vertical="center" wrapText="1"/>
    </xf>
    <xf numFmtId="0" fontId="15" fillId="37" borderId="5" xfId="0" applyFont="1" applyFill="1" applyBorder="1" applyAlignment="1">
      <alignment horizontal="center" vertical="center" wrapText="1"/>
    </xf>
    <xf numFmtId="0" fontId="17" fillId="37" borderId="12" xfId="0" applyFont="1" applyFill="1" applyBorder="1" applyAlignment="1">
      <alignment horizontal="justify" vertical="center" wrapText="1"/>
    </xf>
    <xf numFmtId="0" fontId="15" fillId="37" borderId="7" xfId="0" applyFont="1" applyFill="1" applyBorder="1" applyAlignment="1">
      <alignment horizontal="center" vertical="center" wrapText="1"/>
    </xf>
    <xf numFmtId="43" fontId="17" fillId="37" borderId="4" xfId="0" applyNumberFormat="1" applyFont="1" applyFill="1" applyBorder="1" applyAlignment="1">
      <alignment vertical="center" wrapText="1"/>
    </xf>
    <xf numFmtId="43" fontId="66" fillId="37" borderId="4" xfId="0" applyNumberFormat="1" applyFont="1" applyFill="1" applyBorder="1" applyAlignment="1">
      <alignment vertical="center" wrapText="1"/>
    </xf>
    <xf numFmtId="0" fontId="15" fillId="37" borderId="4" xfId="0" applyFont="1" applyFill="1" applyBorder="1" applyAlignment="1">
      <alignment horizontal="center" vertical="center" wrapText="1"/>
    </xf>
    <xf numFmtId="0" fontId="15" fillId="37" borderId="6" xfId="0" quotePrefix="1" applyFont="1" applyFill="1" applyBorder="1" applyAlignment="1">
      <alignment horizontal="center" vertical="center" wrapText="1"/>
    </xf>
    <xf numFmtId="0" fontId="15" fillId="37" borderId="3" xfId="0" applyFont="1" applyFill="1" applyBorder="1" applyAlignment="1">
      <alignment horizontal="center" vertical="center" wrapText="1"/>
    </xf>
    <xf numFmtId="0" fontId="15" fillId="0" borderId="6" xfId="0" applyFont="1" applyBorder="1" applyAlignment="1">
      <alignment horizontal="center" vertical="center" wrapText="1"/>
    </xf>
    <xf numFmtId="43" fontId="17" fillId="0" borderId="1" xfId="0" applyNumberFormat="1" applyFont="1" applyBorder="1" applyAlignment="1">
      <alignment vertical="center" wrapText="1"/>
    </xf>
    <xf numFmtId="43" fontId="66" fillId="37" borderId="3" xfId="0" quotePrefix="1" applyNumberFormat="1" applyFont="1" applyFill="1" applyBorder="1" applyAlignment="1">
      <alignment horizontal="center" vertical="center" wrapText="1"/>
    </xf>
    <xf numFmtId="0" fontId="15" fillId="37" borderId="3" xfId="0" quotePrefix="1" applyFont="1" applyFill="1" applyBorder="1" applyAlignment="1">
      <alignment horizontal="center" vertical="center" wrapText="1"/>
    </xf>
    <xf numFmtId="0" fontId="5" fillId="0" borderId="0" xfId="110"/>
    <xf numFmtId="0" fontId="11" fillId="0" borderId="0" xfId="110" applyFont="1" applyAlignment="1">
      <alignment vertical="center"/>
    </xf>
    <xf numFmtId="0" fontId="22" fillId="0" borderId="6" xfId="110" applyFont="1" applyBorder="1"/>
    <xf numFmtId="0" fontId="11" fillId="0" borderId="0" xfId="110" applyFont="1" applyAlignment="1">
      <alignment horizontal="left" vertical="center"/>
    </xf>
    <xf numFmtId="0" fontId="22" fillId="0" borderId="0" xfId="110" applyFont="1" applyBorder="1"/>
    <xf numFmtId="0" fontId="22" fillId="0" borderId="0" xfId="110" applyFont="1"/>
    <xf numFmtId="0" fontId="69" fillId="0" borderId="0" xfId="110" applyFont="1" applyBorder="1" applyAlignment="1">
      <alignment vertical="center"/>
    </xf>
    <xf numFmtId="0" fontId="69" fillId="0" borderId="0" xfId="110" applyFont="1"/>
    <xf numFmtId="0" fontId="12" fillId="0" borderId="0" xfId="110" applyFont="1" applyBorder="1" applyAlignment="1">
      <alignment vertical="center"/>
    </xf>
    <xf numFmtId="0" fontId="88" fillId="37" borderId="1" xfId="0" applyFont="1" applyFill="1" applyBorder="1"/>
    <xf numFmtId="0" fontId="88" fillId="37" borderId="1" xfId="0" applyFont="1" applyFill="1" applyBorder="1" applyAlignment="1">
      <alignment vertical="center"/>
    </xf>
    <xf numFmtId="0" fontId="88" fillId="37" borderId="1" xfId="0" applyFont="1" applyFill="1" applyBorder="1" applyAlignment="1">
      <alignment horizontal="center" vertical="center"/>
    </xf>
    <xf numFmtId="165" fontId="88" fillId="37" borderId="1" xfId="1" applyNumberFormat="1" applyFont="1" applyFill="1" applyBorder="1" applyAlignment="1">
      <alignment vertical="center"/>
    </xf>
    <xf numFmtId="43" fontId="88" fillId="37" borderId="1" xfId="1" applyFont="1" applyFill="1" applyBorder="1" applyAlignment="1">
      <alignment vertical="center"/>
    </xf>
    <xf numFmtId="164" fontId="88" fillId="37" borderId="1" xfId="1" applyNumberFormat="1" applyFont="1" applyFill="1" applyBorder="1" applyAlignment="1">
      <alignment vertical="center"/>
    </xf>
    <xf numFmtId="0" fontId="55" fillId="0" borderId="1" xfId="8" applyFont="1" applyBorder="1" applyAlignment="1">
      <alignment horizontal="justify" vertical="center" wrapText="1"/>
    </xf>
    <xf numFmtId="0" fontId="17" fillId="0" borderId="1" xfId="8" quotePrefix="1" applyFont="1" applyBorder="1" applyAlignment="1">
      <alignment horizontal="center" vertical="center" wrapText="1"/>
    </xf>
    <xf numFmtId="0" fontId="17" fillId="0" borderId="1" xfId="8" applyFont="1" applyBorder="1" applyAlignment="1">
      <alignment horizontal="center" vertical="center" wrapText="1"/>
    </xf>
    <xf numFmtId="165" fontId="17" fillId="0" borderId="1" xfId="2" applyNumberFormat="1" applyFont="1" applyBorder="1" applyAlignment="1">
      <alignment horizontal="center" vertical="center" wrapText="1"/>
    </xf>
    <xf numFmtId="3" fontId="17" fillId="0" borderId="1" xfId="8" quotePrefix="1" applyNumberFormat="1" applyFont="1" applyBorder="1" applyAlignment="1">
      <alignment horizontal="center" vertical="center" wrapText="1"/>
    </xf>
    <xf numFmtId="174" fontId="10" fillId="0" borderId="0" xfId="0" applyNumberFormat="1" applyFont="1"/>
    <xf numFmtId="43" fontId="10" fillId="0" borderId="0" xfId="0" applyNumberFormat="1" applyFont="1"/>
    <xf numFmtId="43" fontId="15" fillId="0" borderId="2" xfId="0" quotePrefix="1" applyNumberFormat="1" applyFont="1" applyBorder="1" applyAlignment="1">
      <alignment horizontal="center" vertical="center"/>
    </xf>
    <xf numFmtId="43" fontId="15" fillId="0" borderId="3" xfId="0" quotePrefix="1" applyNumberFormat="1" applyFont="1" applyBorder="1" applyAlignment="1">
      <alignment horizontal="center" vertical="center"/>
    </xf>
    <xf numFmtId="0" fontId="55" fillId="0" borderId="10" xfId="0" applyFont="1" applyBorder="1" applyAlignment="1">
      <alignment horizontal="justify" vertical="center" wrapText="1"/>
    </xf>
    <xf numFmtId="0" fontId="55" fillId="0" borderId="11" xfId="0" applyFont="1" applyBorder="1" applyAlignment="1">
      <alignment horizontal="justify" vertical="center" wrapText="1"/>
    </xf>
    <xf numFmtId="0" fontId="15" fillId="0" borderId="13" xfId="0" applyFont="1" applyBorder="1" applyAlignment="1">
      <alignment horizontal="center" vertical="center" wrapText="1"/>
    </xf>
    <xf numFmtId="43" fontId="17" fillId="0" borderId="4" xfId="0" applyNumberFormat="1" applyFont="1" applyBorder="1" applyAlignment="1">
      <alignment vertical="center" wrapText="1"/>
    </xf>
    <xf numFmtId="0" fontId="15" fillId="0" borderId="7" xfId="0" applyFont="1" applyBorder="1" applyAlignment="1">
      <alignment horizontal="center" vertical="center" wrapText="1"/>
    </xf>
    <xf numFmtId="0" fontId="55" fillId="0" borderId="12" xfId="0" applyFont="1" applyBorder="1" applyAlignment="1">
      <alignment horizontal="justify" vertical="center" wrapText="1"/>
    </xf>
    <xf numFmtId="0" fontId="14" fillId="0" borderId="33" xfId="0" applyFont="1" applyBorder="1" applyAlignment="1">
      <alignment horizontal="justify" vertical="center" wrapText="1"/>
    </xf>
    <xf numFmtId="3" fontId="17" fillId="0" borderId="33" xfId="1" applyNumberFormat="1" applyFont="1" applyBorder="1" applyAlignment="1">
      <alignment horizontal="center" vertical="center" wrapText="1"/>
    </xf>
    <xf numFmtId="170" fontId="17" fillId="0" borderId="33" xfId="1" applyNumberFormat="1" applyFont="1" applyBorder="1" applyAlignment="1">
      <alignment vertical="center" wrapText="1"/>
    </xf>
    <xf numFmtId="43" fontId="17" fillId="0" borderId="33" xfId="1" applyFont="1" applyBorder="1" applyAlignment="1">
      <alignment vertical="center" wrapText="1"/>
    </xf>
    <xf numFmtId="0" fontId="17" fillId="0" borderId="33" xfId="0" applyFont="1" applyBorder="1" applyAlignment="1">
      <alignment vertical="center" wrapText="1"/>
    </xf>
    <xf numFmtId="164" fontId="17" fillId="0" borderId="33" xfId="1" applyNumberFormat="1" applyFont="1" applyBorder="1" applyAlignment="1">
      <alignment vertical="center" wrapText="1"/>
    </xf>
    <xf numFmtId="171" fontId="13" fillId="0" borderId="33" xfId="0" quotePrefix="1" applyNumberFormat="1" applyFont="1" applyBorder="1" applyAlignment="1">
      <alignment horizontal="center" vertical="center" wrapText="1"/>
    </xf>
    <xf numFmtId="170" fontId="17" fillId="0" borderId="33" xfId="1" applyNumberFormat="1" applyFont="1" applyFill="1" applyBorder="1" applyAlignment="1">
      <alignment vertical="center" wrapText="1"/>
    </xf>
    <xf numFmtId="3" fontId="13" fillId="0" borderId="33" xfId="0" quotePrefix="1" applyNumberFormat="1" applyFont="1" applyBorder="1" applyAlignment="1">
      <alignment horizontal="center" vertical="center" wrapText="1"/>
    </xf>
    <xf numFmtId="3" fontId="17" fillId="0" borderId="33" xfId="1" applyNumberFormat="1" applyFont="1" applyFill="1" applyBorder="1" applyAlignment="1">
      <alignment horizontal="center" vertical="center" wrapText="1"/>
    </xf>
    <xf numFmtId="3" fontId="14" fillId="0" borderId="33" xfId="0" applyNumberFormat="1" applyFont="1" applyFill="1" applyBorder="1" applyAlignment="1">
      <alignment horizontal="center" vertical="center" wrapText="1"/>
    </xf>
    <xf numFmtId="0" fontId="53" fillId="0" borderId="35" xfId="0" applyFont="1" applyBorder="1" applyAlignment="1">
      <alignment horizontal="justify" vertical="center" wrapText="1"/>
    </xf>
    <xf numFmtId="0" fontId="54" fillId="0" borderId="33" xfId="0" applyFont="1" applyBorder="1" applyAlignment="1">
      <alignment horizontal="justify" vertical="center" wrapText="1"/>
    </xf>
    <xf numFmtId="0" fontId="54" fillId="0" borderId="1" xfId="0" applyFont="1" applyBorder="1" applyAlignment="1">
      <alignment horizontal="justify" vertical="center" wrapText="1"/>
    </xf>
    <xf numFmtId="0" fontId="54" fillId="0" borderId="35" xfId="0" applyFont="1" applyBorder="1" applyAlignment="1">
      <alignment horizontal="justify" vertical="center" wrapText="1"/>
    </xf>
    <xf numFmtId="0" fontId="54" fillId="0" borderId="35" xfId="0" applyFont="1" applyFill="1" applyBorder="1" applyAlignment="1">
      <alignment horizontal="justify" vertical="center" wrapText="1"/>
    </xf>
    <xf numFmtId="3" fontId="55" fillId="0" borderId="1" xfId="1" applyNumberFormat="1" applyFont="1" applyBorder="1" applyAlignment="1">
      <alignment horizontal="center" vertical="center"/>
    </xf>
    <xf numFmtId="0" fontId="17" fillId="37" borderId="1" xfId="8" applyFont="1" applyFill="1" applyBorder="1" applyAlignment="1">
      <alignment vertical="center"/>
    </xf>
    <xf numFmtId="0" fontId="15" fillId="37" borderId="1" xfId="8" applyFont="1" applyFill="1" applyBorder="1" applyAlignment="1">
      <alignment horizontal="center" vertical="center"/>
    </xf>
    <xf numFmtId="165" fontId="17" fillId="37" borderId="1" xfId="2" applyNumberFormat="1" applyFont="1" applyFill="1" applyBorder="1" applyAlignment="1">
      <alignment vertical="center"/>
    </xf>
    <xf numFmtId="43" fontId="66" fillId="37" borderId="1" xfId="2" applyNumberFormat="1" applyFont="1" applyFill="1" applyBorder="1" applyAlignment="1">
      <alignment vertical="center"/>
    </xf>
    <xf numFmtId="43" fontId="17" fillId="37" borderId="1" xfId="2" applyFont="1" applyFill="1" applyBorder="1" applyAlignment="1">
      <alignment vertical="center"/>
    </xf>
    <xf numFmtId="164" fontId="17" fillId="37" borderId="1" xfId="2" applyNumberFormat="1" applyFont="1" applyFill="1" applyBorder="1" applyAlignment="1">
      <alignment vertical="center"/>
    </xf>
    <xf numFmtId="175" fontId="17" fillId="0" borderId="1" xfId="2" applyNumberFormat="1" applyFont="1" applyBorder="1" applyAlignment="1">
      <alignment horizontal="center" vertical="center" wrapText="1"/>
    </xf>
    <xf numFmtId="9" fontId="17" fillId="0" borderId="1" xfId="1" applyNumberFormat="1" applyFont="1" applyFill="1" applyBorder="1" applyAlignment="1">
      <alignment vertical="center" wrapText="1"/>
    </xf>
    <xf numFmtId="0" fontId="89" fillId="0" borderId="1" xfId="8" quotePrefix="1" applyFont="1" applyBorder="1" applyAlignment="1">
      <alignment horizontal="center" vertical="center"/>
    </xf>
    <xf numFmtId="3" fontId="89" fillId="0" borderId="1" xfId="8" quotePrefix="1" applyNumberFormat="1" applyFont="1" applyBorder="1" applyAlignment="1">
      <alignment horizontal="center" vertical="center"/>
    </xf>
    <xf numFmtId="3" fontId="17" fillId="0" borderId="1" xfId="2" applyNumberFormat="1" applyFont="1" applyBorder="1" applyAlignment="1">
      <alignment vertical="center"/>
    </xf>
    <xf numFmtId="0" fontId="13" fillId="0" borderId="15" xfId="110" applyFont="1" applyBorder="1" applyAlignment="1">
      <alignment vertical="top"/>
    </xf>
    <xf numFmtId="0" fontId="13" fillId="0" borderId="0" xfId="110" applyFont="1" applyBorder="1" applyAlignment="1">
      <alignment vertical="top"/>
    </xf>
    <xf numFmtId="0" fontId="13" fillId="0" borderId="10" xfId="110" applyFont="1" applyBorder="1" applyAlignment="1">
      <alignment vertical="top"/>
    </xf>
    <xf numFmtId="0" fontId="13" fillId="0" borderId="0" xfId="110" applyFont="1" applyBorder="1" applyAlignment="1">
      <alignment vertical="top" wrapText="1"/>
    </xf>
    <xf numFmtId="0" fontId="10" fillId="37" borderId="1" xfId="8" applyFont="1" applyFill="1" applyBorder="1"/>
    <xf numFmtId="3" fontId="17" fillId="0" borderId="1" xfId="1" applyNumberFormat="1" applyFont="1" applyBorder="1" applyAlignment="1">
      <alignment horizontal="center" vertical="center" wrapText="1"/>
    </xf>
    <xf numFmtId="170" fontId="17" fillId="0" borderId="1" xfId="1" applyNumberFormat="1" applyFont="1" applyFill="1" applyBorder="1" applyAlignment="1">
      <alignment vertical="center" wrapText="1"/>
    </xf>
    <xf numFmtId="3" fontId="17" fillId="0" borderId="1" xfId="1" applyNumberFormat="1" applyFont="1" applyFill="1" applyBorder="1" applyAlignment="1">
      <alignment horizontal="center" vertical="center" wrapText="1"/>
    </xf>
    <xf numFmtId="4" fontId="17" fillId="0" borderId="1" xfId="1" applyNumberFormat="1" applyFont="1" applyBorder="1" applyAlignment="1">
      <alignment horizontal="center" vertical="center" wrapText="1"/>
    </xf>
    <xf numFmtId="0" fontId="88" fillId="37" borderId="1" xfId="114" applyFont="1" applyFill="1" applyBorder="1" applyAlignment="1">
      <alignment vertical="center"/>
    </xf>
    <xf numFmtId="0" fontId="88" fillId="37" borderId="1" xfId="114" applyFont="1" applyFill="1" applyBorder="1" applyAlignment="1">
      <alignment horizontal="center" vertical="center"/>
    </xf>
    <xf numFmtId="165" fontId="88" fillId="37" borderId="1" xfId="115" applyNumberFormat="1" applyFont="1" applyFill="1" applyBorder="1" applyAlignment="1">
      <alignment vertical="center"/>
    </xf>
    <xf numFmtId="43" fontId="88" fillId="37" borderId="1" xfId="115" applyNumberFormat="1" applyFont="1" applyFill="1" applyBorder="1" applyAlignment="1">
      <alignment vertical="center"/>
    </xf>
    <xf numFmtId="43" fontId="88" fillId="37" borderId="1" xfId="115" applyFont="1" applyFill="1" applyBorder="1" applyAlignment="1">
      <alignment vertical="center"/>
    </xf>
    <xf numFmtId="164" fontId="88" fillId="37" borderId="1" xfId="115" applyNumberFormat="1" applyFont="1" applyFill="1" applyBorder="1" applyAlignment="1">
      <alignment vertical="center"/>
    </xf>
    <xf numFmtId="0" fontId="17" fillId="0" borderId="1" xfId="8" quotePrefix="1" applyFont="1" applyBorder="1" applyAlignment="1">
      <alignment horizontal="center" vertical="center"/>
    </xf>
    <xf numFmtId="4" fontId="17" fillId="0" borderId="1" xfId="8" applyNumberFormat="1" applyFont="1" applyBorder="1" applyAlignment="1">
      <alignment horizontal="center" vertical="center"/>
    </xf>
    <xf numFmtId="3" fontId="17" fillId="0" borderId="1" xfId="8" quotePrefix="1" applyNumberFormat="1" applyFont="1" applyBorder="1" applyAlignment="1">
      <alignment horizontal="center" vertical="center"/>
    </xf>
    <xf numFmtId="0" fontId="17" fillId="37" borderId="1" xfId="114" applyFont="1" applyFill="1" applyBorder="1" applyAlignment="1">
      <alignment vertical="center"/>
    </xf>
    <xf numFmtId="43" fontId="17" fillId="37" borderId="1" xfId="115" applyNumberFormat="1" applyFont="1" applyFill="1" applyBorder="1" applyAlignment="1">
      <alignment vertical="center"/>
    </xf>
    <xf numFmtId="43" fontId="17" fillId="37" borderId="1" xfId="115" applyFont="1" applyFill="1" applyBorder="1" applyAlignment="1">
      <alignment vertical="center"/>
    </xf>
    <xf numFmtId="164" fontId="17" fillId="37" borderId="1" xfId="115" applyNumberFormat="1" applyFont="1" applyFill="1" applyBorder="1" applyAlignment="1">
      <alignment vertical="center"/>
    </xf>
    <xf numFmtId="173" fontId="65" fillId="35" borderId="4" xfId="113" applyNumberFormat="1" applyFont="1" applyFill="1" applyBorder="1" applyAlignment="1">
      <alignment vertical="center" wrapText="1"/>
    </xf>
    <xf numFmtId="0" fontId="14" fillId="0" borderId="12" xfId="112" applyFont="1" applyBorder="1" applyAlignment="1">
      <alignment horizontal="justify" vertical="center" wrapText="1"/>
    </xf>
    <xf numFmtId="0" fontId="14" fillId="0" borderId="12" xfId="112" quotePrefix="1" applyFont="1" applyBorder="1" applyAlignment="1">
      <alignment horizontal="justify" vertical="center" wrapText="1"/>
    </xf>
    <xf numFmtId="0" fontId="65" fillId="35" borderId="2" xfId="111" applyFont="1" applyFill="1" applyBorder="1" applyAlignment="1">
      <alignment horizontal="justify" vertical="center" wrapText="1"/>
    </xf>
    <xf numFmtId="0" fontId="65" fillId="38" borderId="4" xfId="0" applyFont="1" applyFill="1" applyBorder="1" applyAlignment="1">
      <alignment horizontal="justify" vertical="center" wrapText="1"/>
    </xf>
    <xf numFmtId="0" fontId="91" fillId="35" borderId="0" xfId="111" applyFont="1" applyFill="1" applyBorder="1"/>
    <xf numFmtId="0" fontId="13" fillId="2" borderId="12" xfId="112" applyFont="1" applyFill="1" applyBorder="1" applyAlignment="1">
      <alignment horizontal="center" vertical="center" wrapText="1"/>
    </xf>
    <xf numFmtId="0" fontId="13" fillId="2" borderId="5" xfId="112" applyFont="1" applyFill="1" applyBorder="1" applyAlignment="1">
      <alignment horizontal="center" vertical="center" wrapText="1"/>
    </xf>
    <xf numFmtId="0" fontId="17" fillId="0" borderId="8" xfId="112" applyFont="1" applyBorder="1" applyAlignment="1">
      <alignment horizontal="justify" vertical="center" wrapText="1"/>
    </xf>
    <xf numFmtId="0" fontId="17" fillId="0" borderId="8" xfId="112" applyFont="1" applyBorder="1" applyAlignment="1">
      <alignment horizontal="center" vertical="center" wrapText="1"/>
    </xf>
    <xf numFmtId="2" fontId="17" fillId="0" borderId="8" xfId="112" applyNumberFormat="1" applyFont="1" applyBorder="1" applyAlignment="1">
      <alignment horizontal="center" vertical="center" wrapText="1"/>
    </xf>
    <xf numFmtId="2" fontId="17" fillId="0" borderId="4" xfId="112" applyNumberFormat="1" applyFont="1" applyBorder="1" applyAlignment="1">
      <alignment horizontal="center" vertical="center" wrapText="1"/>
    </xf>
    <xf numFmtId="0" fontId="17" fillId="0" borderId="4" xfId="112" applyFont="1" applyBorder="1" applyAlignment="1">
      <alignment horizontal="center" vertical="center" wrapText="1"/>
    </xf>
    <xf numFmtId="172" fontId="17" fillId="0" borderId="8" xfId="112" applyNumberFormat="1" applyFont="1" applyBorder="1" applyAlignment="1">
      <alignment horizontal="center" vertical="center" wrapText="1"/>
    </xf>
    <xf numFmtId="0" fontId="17" fillId="0" borderId="5" xfId="112" applyFont="1" applyBorder="1" applyAlignment="1">
      <alignment horizontal="justify" vertical="center" wrapText="1"/>
    </xf>
    <xf numFmtId="0" fontId="17" fillId="0" borderId="5" xfId="112" applyFont="1" applyBorder="1" applyAlignment="1">
      <alignment horizontal="center" vertical="center" wrapText="1"/>
    </xf>
    <xf numFmtId="0" fontId="15" fillId="0" borderId="5" xfId="112" applyFont="1" applyBorder="1" applyAlignment="1">
      <alignment horizontal="center" vertical="center" wrapText="1"/>
    </xf>
    <xf numFmtId="0" fontId="15" fillId="0" borderId="8" xfId="112" applyFont="1" applyBorder="1" applyAlignment="1">
      <alignment horizontal="center" vertical="center" wrapText="1"/>
    </xf>
    <xf numFmtId="0" fontId="15" fillId="37" borderId="3" xfId="0" applyFont="1" applyFill="1" applyBorder="1" applyAlignment="1">
      <alignment horizontal="center" vertical="center"/>
    </xf>
    <xf numFmtId="0" fontId="15" fillId="37" borderId="3" xfId="0" applyFont="1" applyFill="1" applyBorder="1" applyAlignment="1">
      <alignment horizontal="justify" vertical="center"/>
    </xf>
    <xf numFmtId="4" fontId="17" fillId="37" borderId="4" xfId="0" applyNumberFormat="1" applyFont="1" applyFill="1" applyBorder="1" applyAlignment="1">
      <alignment horizontal="right" vertical="center" wrapText="1"/>
    </xf>
    <xf numFmtId="0" fontId="17" fillId="37" borderId="11" xfId="0" applyFont="1" applyFill="1" applyBorder="1" applyAlignment="1">
      <alignment horizontal="justify" vertical="center"/>
    </xf>
    <xf numFmtId="0" fontId="17" fillId="0" borderId="1" xfId="0" applyFont="1" applyBorder="1" applyAlignment="1">
      <alignment horizontal="center" vertical="center" wrapText="1"/>
    </xf>
    <xf numFmtId="0" fontId="17" fillId="0" borderId="3" xfId="0" applyFont="1" applyBorder="1" applyAlignment="1">
      <alignment horizontal="justify" vertical="center" wrapText="1"/>
    </xf>
    <xf numFmtId="0" fontId="59" fillId="35" borderId="4" xfId="0" applyFont="1" applyFill="1" applyBorder="1" applyAlignment="1">
      <alignment horizontal="center" vertical="center" wrapText="1"/>
    </xf>
    <xf numFmtId="0" fontId="60" fillId="35" borderId="4" xfId="0" applyFont="1" applyFill="1" applyBorder="1" applyAlignment="1">
      <alignment horizontal="justify" vertical="center" wrapText="1"/>
    </xf>
    <xf numFmtId="0" fontId="58" fillId="35" borderId="4" xfId="0" applyFont="1" applyFill="1" applyBorder="1" applyAlignment="1">
      <alignment horizontal="center" vertical="center" wrapText="1"/>
    </xf>
    <xf numFmtId="0" fontId="10" fillId="35" borderId="0" xfId="0" applyFont="1" applyFill="1"/>
    <xf numFmtId="43" fontId="20" fillId="0" borderId="36" xfId="1" applyFont="1" applyBorder="1" applyAlignment="1">
      <alignment horizontal="center" vertical="center" wrapText="1"/>
    </xf>
    <xf numFmtId="0" fontId="16" fillId="0" borderId="1" xfId="0" quotePrefix="1" applyFont="1" applyBorder="1" applyAlignment="1">
      <alignment horizontal="center" vertical="center"/>
    </xf>
    <xf numFmtId="0" fontId="92" fillId="0" borderId="36" xfId="0" applyFont="1" applyFill="1" applyBorder="1" applyAlignment="1">
      <alignment horizontal="center" vertical="center" wrapText="1"/>
    </xf>
    <xf numFmtId="0" fontId="93" fillId="0" borderId="36" xfId="0" applyFont="1" applyFill="1" applyBorder="1" applyAlignment="1">
      <alignment horizontal="center" vertical="center" wrapText="1"/>
    </xf>
    <xf numFmtId="0" fontId="94" fillId="0" borderId="34" xfId="0" applyFont="1" applyFill="1" applyBorder="1" applyAlignment="1">
      <alignment horizontal="center" vertical="top"/>
    </xf>
    <xf numFmtId="0" fontId="14" fillId="0" borderId="0" xfId="0" applyFont="1"/>
    <xf numFmtId="0" fontId="14" fillId="0" borderId="0" xfId="0" applyFont="1" applyAlignment="1">
      <alignment vertical="top" wrapText="1"/>
    </xf>
    <xf numFmtId="43" fontId="10" fillId="0" borderId="0" xfId="8" applyNumberFormat="1" applyFont="1"/>
    <xf numFmtId="173" fontId="14" fillId="0" borderId="12" xfId="112" quotePrefix="1" applyNumberFormat="1" applyFont="1" applyBorder="1" applyAlignment="1">
      <alignment horizontal="right" vertical="center" wrapText="1"/>
    </xf>
    <xf numFmtId="173" fontId="65" fillId="35" borderId="12" xfId="113" applyNumberFormat="1" applyFont="1" applyFill="1" applyBorder="1" applyAlignment="1">
      <alignment horizontal="right" vertical="center" wrapText="1"/>
    </xf>
    <xf numFmtId="173" fontId="65" fillId="35" borderId="4" xfId="111" applyNumberFormat="1" applyFont="1" applyFill="1" applyBorder="1" applyAlignment="1">
      <alignment horizontal="right" vertical="center" wrapText="1"/>
    </xf>
    <xf numFmtId="173" fontId="68" fillId="39" borderId="4" xfId="111" applyNumberFormat="1" applyFont="1" applyFill="1" applyBorder="1" applyAlignment="1">
      <alignment horizontal="right" vertical="center" wrapText="1"/>
    </xf>
    <xf numFmtId="173" fontId="68" fillId="0" borderId="12" xfId="113" applyNumberFormat="1" applyFont="1" applyFill="1" applyBorder="1" applyAlignment="1">
      <alignment horizontal="right" vertical="center" wrapText="1"/>
    </xf>
    <xf numFmtId="0" fontId="15" fillId="0" borderId="10" xfId="0" quotePrefix="1" applyFont="1" applyBorder="1" applyAlignment="1">
      <alignment horizontal="justify" vertical="center"/>
    </xf>
    <xf numFmtId="0" fontId="15" fillId="0" borderId="2" xfId="0" quotePrefix="1" applyFont="1" applyBorder="1" applyAlignment="1">
      <alignment horizontal="center" vertical="center"/>
    </xf>
    <xf numFmtId="173" fontId="17" fillId="0" borderId="1" xfId="8" applyNumberFormat="1" applyFont="1" applyBorder="1" applyAlignment="1">
      <alignment horizontal="center" vertical="center" wrapText="1"/>
    </xf>
    <xf numFmtId="10" fontId="17" fillId="0" borderId="1" xfId="1" applyNumberFormat="1" applyFont="1" applyFill="1" applyBorder="1" applyAlignment="1">
      <alignment vertical="center" wrapText="1"/>
    </xf>
    <xf numFmtId="2" fontId="17" fillId="0" borderId="1" xfId="8" quotePrefix="1" applyNumberFormat="1" applyFont="1" applyBorder="1" applyAlignment="1">
      <alignment horizontal="center" vertical="center" wrapText="1"/>
    </xf>
    <xf numFmtId="4" fontId="89" fillId="0" borderId="1" xfId="8" quotePrefix="1" applyNumberFormat="1" applyFont="1" applyBorder="1" applyAlignment="1">
      <alignment horizontal="center" vertical="center"/>
    </xf>
    <xf numFmtId="10" fontId="17" fillId="0" borderId="1" xfId="2" applyNumberFormat="1" applyFont="1" applyBorder="1" applyAlignment="1">
      <alignment vertical="center"/>
    </xf>
    <xf numFmtId="2" fontId="89" fillId="0" borderId="1" xfId="8" quotePrefix="1" applyNumberFormat="1" applyFont="1" applyBorder="1" applyAlignment="1">
      <alignment horizontal="center" vertical="center"/>
    </xf>
    <xf numFmtId="4" fontId="17" fillId="0" borderId="0" xfId="8" applyNumberFormat="1" applyFont="1" applyAlignment="1">
      <alignment vertical="center"/>
    </xf>
    <xf numFmtId="0" fontId="14" fillId="0" borderId="1" xfId="0" applyFont="1" applyBorder="1" applyAlignment="1">
      <alignment vertical="center"/>
    </xf>
    <xf numFmtId="0" fontId="13" fillId="0" borderId="1" xfId="0" applyFont="1" applyBorder="1" applyAlignment="1">
      <alignment horizontal="left" vertical="center"/>
    </xf>
    <xf numFmtId="0" fontId="13" fillId="0" borderId="1" xfId="0" applyFont="1" applyFill="1" applyBorder="1" applyAlignment="1">
      <alignment horizontal="justify" vertical="center" wrapText="1"/>
    </xf>
    <xf numFmtId="0" fontId="14" fillId="0" borderId="1" xfId="0" applyFont="1" applyFill="1" applyBorder="1" applyAlignment="1">
      <alignment horizontal="center" vertical="top"/>
    </xf>
    <xf numFmtId="0" fontId="14" fillId="0" borderId="1" xfId="0" quotePrefix="1" applyFont="1" applyFill="1" applyBorder="1" applyAlignment="1">
      <alignment horizontal="center" vertical="top"/>
    </xf>
    <xf numFmtId="0" fontId="14" fillId="0" borderId="1" xfId="0" applyFont="1" applyBorder="1" applyAlignment="1">
      <alignment horizontal="justify" vertical="center" wrapText="1"/>
    </xf>
    <xf numFmtId="0" fontId="14" fillId="0" borderId="1" xfId="0" applyFont="1" applyBorder="1" applyAlignment="1">
      <alignment vertical="top" wrapText="1"/>
    </xf>
    <xf numFmtId="0" fontId="13" fillId="0" borderId="1" xfId="0" applyFont="1" applyFill="1" applyBorder="1" applyAlignment="1">
      <alignment horizontal="center" vertical="top"/>
    </xf>
    <xf numFmtId="0" fontId="13" fillId="0" borderId="1" xfId="0" applyFont="1" applyBorder="1" applyAlignment="1">
      <alignment horizontal="justify" vertical="center" wrapText="1"/>
    </xf>
    <xf numFmtId="0" fontId="14" fillId="0" borderId="1" xfId="0" applyFont="1" applyBorder="1" applyAlignment="1">
      <alignment horizontal="center" vertical="center"/>
    </xf>
    <xf numFmtId="0" fontId="13" fillId="0" borderId="1" xfId="0" quotePrefix="1" applyFont="1" applyBorder="1" applyAlignment="1">
      <alignment horizontal="center" vertical="center"/>
    </xf>
    <xf numFmtId="43" fontId="14" fillId="0" borderId="1" xfId="0" applyNumberFormat="1" applyFont="1" applyBorder="1" applyAlignment="1">
      <alignment vertical="center"/>
    </xf>
    <xf numFmtId="0" fontId="13" fillId="0" borderId="1" xfId="0" applyFont="1" applyBorder="1" applyAlignment="1">
      <alignment horizontal="center" vertical="center"/>
    </xf>
    <xf numFmtId="0" fontId="14" fillId="0" borderId="1" xfId="0" applyFont="1" applyBorder="1" applyAlignment="1">
      <alignment horizontal="left" vertical="center"/>
    </xf>
    <xf numFmtId="0" fontId="14" fillId="0" borderId="1" xfId="0" applyFont="1" applyBorder="1" applyAlignment="1">
      <alignment vertical="center" wrapText="1"/>
    </xf>
    <xf numFmtId="0" fontId="14" fillId="0" borderId="1" xfId="0" applyFont="1" applyFill="1" applyBorder="1" applyAlignment="1">
      <alignment horizontal="justify" vertical="center" wrapText="1"/>
    </xf>
    <xf numFmtId="0" fontId="13" fillId="0" borderId="1" xfId="0" applyFont="1" applyBorder="1" applyAlignment="1">
      <alignment horizontal="left" vertical="center" wrapText="1"/>
    </xf>
    <xf numFmtId="0" fontId="13" fillId="0" borderId="15" xfId="110" applyFont="1" applyBorder="1" applyAlignment="1">
      <alignment horizontal="justify" vertical="top" wrapText="1"/>
    </xf>
    <xf numFmtId="0" fontId="13" fillId="0" borderId="15" xfId="110" applyFont="1" applyFill="1" applyBorder="1" applyAlignment="1">
      <alignment horizontal="justify" vertical="top" wrapText="1"/>
    </xf>
    <xf numFmtId="0" fontId="13" fillId="0" borderId="0" xfId="110" applyFont="1" applyBorder="1" applyAlignment="1">
      <alignment horizontal="justify" vertical="top"/>
    </xf>
    <xf numFmtId="0" fontId="13" fillId="0" borderId="10" xfId="110" applyFont="1" applyBorder="1" applyAlignment="1">
      <alignment horizontal="justify" vertical="top"/>
    </xf>
    <xf numFmtId="0" fontId="13" fillId="0" borderId="15" xfId="110" applyFont="1" applyBorder="1" applyAlignment="1">
      <alignment vertical="top"/>
    </xf>
    <xf numFmtId="0" fontId="13" fillId="0" borderId="0" xfId="110" applyFont="1" applyBorder="1" applyAlignment="1">
      <alignment vertical="top"/>
    </xf>
    <xf numFmtId="0" fontId="13" fillId="0" borderId="10" xfId="110" applyFont="1" applyBorder="1" applyAlignment="1">
      <alignment vertical="top"/>
    </xf>
    <xf numFmtId="0" fontId="13" fillId="0" borderId="0" xfId="110" applyFont="1" applyFill="1" applyBorder="1" applyAlignment="1">
      <alignment horizontal="justify" vertical="top"/>
    </xf>
    <xf numFmtId="0" fontId="13" fillId="0" borderId="10" xfId="110" applyFont="1" applyFill="1" applyBorder="1" applyAlignment="1">
      <alignment horizontal="justify" vertical="top"/>
    </xf>
    <xf numFmtId="0" fontId="13" fillId="0" borderId="14" xfId="110" applyFont="1" applyBorder="1" applyAlignment="1">
      <alignment vertical="top"/>
    </xf>
    <xf numFmtId="0" fontId="13" fillId="0" borderId="6" xfId="110" applyFont="1" applyBorder="1" applyAlignment="1">
      <alignment vertical="top"/>
    </xf>
    <xf numFmtId="0" fontId="13" fillId="0" borderId="11" xfId="110" applyFont="1" applyBorder="1" applyAlignment="1">
      <alignment vertical="top"/>
    </xf>
    <xf numFmtId="43" fontId="10" fillId="0" borderId="3" xfId="8" applyNumberFormat="1" applyFont="1" applyBorder="1"/>
    <xf numFmtId="43" fontId="14" fillId="0" borderId="1" xfId="0" applyNumberFormat="1" applyFont="1" applyBorder="1" applyAlignment="1">
      <alignment horizontal="justify" vertical="top" wrapText="1"/>
    </xf>
    <xf numFmtId="39" fontId="14" fillId="0" borderId="1" xfId="0" applyNumberFormat="1" applyFont="1" applyBorder="1" applyAlignment="1">
      <alignment horizontal="justify" vertical="top" wrapText="1"/>
    </xf>
    <xf numFmtId="173" fontId="14" fillId="0" borderId="1" xfId="0" applyNumberFormat="1" applyFont="1" applyBorder="1" applyAlignment="1">
      <alignment horizontal="justify" vertical="top" wrapText="1"/>
    </xf>
    <xf numFmtId="0" fontId="54" fillId="0" borderId="33" xfId="0" applyFont="1" applyFill="1" applyBorder="1" applyAlignment="1">
      <alignment horizontal="justify" vertical="center" wrapText="1"/>
    </xf>
    <xf numFmtId="43" fontId="20" fillId="0" borderId="36" xfId="1" applyFont="1" applyFill="1" applyBorder="1" applyAlignment="1">
      <alignment horizontal="center" vertical="center" wrapText="1"/>
    </xf>
    <xf numFmtId="43" fontId="17" fillId="0" borderId="33" xfId="1" applyFont="1" applyFill="1" applyBorder="1" applyAlignment="1">
      <alignment vertical="center" wrapText="1"/>
    </xf>
    <xf numFmtId="0" fontId="53" fillId="0" borderId="33" xfId="0" applyFont="1" applyFill="1" applyBorder="1" applyAlignment="1">
      <alignment horizontal="justify" vertical="center" wrapText="1"/>
    </xf>
    <xf numFmtId="4" fontId="17" fillId="0" borderId="33" xfId="1" applyNumberFormat="1" applyFont="1" applyFill="1" applyBorder="1" applyAlignment="1">
      <alignment horizontal="center" vertical="center" wrapText="1"/>
    </xf>
    <xf numFmtId="0" fontId="17" fillId="0" borderId="33" xfId="0" applyFont="1" applyFill="1" applyBorder="1" applyAlignment="1">
      <alignment vertical="center"/>
    </xf>
    <xf numFmtId="43" fontId="20" fillId="0" borderId="33" xfId="1" applyFont="1" applyFill="1" applyBorder="1" applyAlignment="1">
      <alignment horizontal="center" vertical="center"/>
    </xf>
    <xf numFmtId="3" fontId="17" fillId="0" borderId="33" xfId="1" applyNumberFormat="1" applyFont="1" applyFill="1" applyBorder="1" applyAlignment="1">
      <alignment horizontal="center" vertical="center"/>
    </xf>
    <xf numFmtId="165" fontId="17" fillId="0" borderId="33" xfId="1" applyNumberFormat="1" applyFont="1" applyFill="1" applyBorder="1" applyAlignment="1">
      <alignment vertical="center"/>
    </xf>
    <xf numFmtId="43" fontId="17" fillId="0" borderId="33" xfId="1" applyFont="1" applyFill="1" applyBorder="1" applyAlignment="1">
      <alignment vertical="center"/>
    </xf>
    <xf numFmtId="164" fontId="17" fillId="0" borderId="33" xfId="1" applyNumberFormat="1" applyFont="1" applyFill="1" applyBorder="1" applyAlignment="1">
      <alignment vertical="center"/>
    </xf>
    <xf numFmtId="0" fontId="13" fillId="37" borderId="0" xfId="0" applyFont="1" applyFill="1" applyAlignment="1">
      <alignment horizontal="left" vertical="top"/>
    </xf>
    <xf numFmtId="0" fontId="14" fillId="37" borderId="0" xfId="0" applyFont="1" applyFill="1"/>
    <xf numFmtId="0" fontId="10" fillId="37" borderId="0" xfId="0" applyFont="1" applyFill="1"/>
    <xf numFmtId="0" fontId="88" fillId="0" borderId="0" xfId="0" applyFont="1" applyFill="1"/>
    <xf numFmtId="3" fontId="13" fillId="0" borderId="33" xfId="0" quotePrefix="1" applyNumberFormat="1" applyFont="1" applyFill="1" applyBorder="1" applyAlignment="1">
      <alignment horizontal="center" vertical="center" wrapText="1"/>
    </xf>
    <xf numFmtId="0" fontId="15" fillId="37" borderId="0" xfId="0" applyFont="1" applyFill="1" applyAlignment="1">
      <alignment horizontal="left" vertical="top"/>
    </xf>
    <xf numFmtId="0" fontId="14" fillId="0" borderId="3" xfId="0" applyFont="1" applyFill="1" applyBorder="1" applyAlignment="1">
      <alignment horizontal="center" vertical="top"/>
    </xf>
    <xf numFmtId="0" fontId="14" fillId="0" borderId="3" xfId="0" applyFont="1" applyBorder="1" applyAlignment="1">
      <alignment horizontal="justify" vertical="center" wrapText="1"/>
    </xf>
    <xf numFmtId="43" fontId="14" fillId="0" borderId="3" xfId="0" applyNumberFormat="1" applyFont="1" applyBorder="1" applyAlignment="1">
      <alignment vertical="center"/>
    </xf>
    <xf numFmtId="0" fontId="14" fillId="0" borderId="3" xfId="0" applyFont="1" applyBorder="1" applyAlignment="1">
      <alignment horizontal="center" vertical="center"/>
    </xf>
    <xf numFmtId="0" fontId="10" fillId="0" borderId="1" xfId="8" applyFont="1" applyFill="1" applyBorder="1"/>
    <xf numFmtId="0" fontId="55" fillId="0" borderId="3" xfId="8" applyFont="1" applyBorder="1" applyAlignment="1">
      <alignment horizontal="center" vertical="center"/>
    </xf>
    <xf numFmtId="0" fontId="55" fillId="0" borderId="3" xfId="8" applyFont="1" applyBorder="1" applyAlignment="1">
      <alignment horizontal="justify" vertical="center" wrapText="1"/>
    </xf>
    <xf numFmtId="0" fontId="55" fillId="0" borderId="3" xfId="8" applyFont="1" applyBorder="1" applyAlignment="1">
      <alignment horizontal="center" vertical="center" wrapText="1"/>
    </xf>
    <xf numFmtId="3" fontId="17" fillId="0" borderId="3" xfId="1" applyNumberFormat="1" applyFont="1" applyBorder="1" applyAlignment="1">
      <alignment horizontal="center" vertical="center" wrapText="1"/>
    </xf>
    <xf numFmtId="170" fontId="17" fillId="0" borderId="3" xfId="1" applyNumberFormat="1" applyFont="1" applyFill="1" applyBorder="1" applyAlignment="1">
      <alignment vertical="center" wrapText="1"/>
    </xf>
    <xf numFmtId="43" fontId="17" fillId="0" borderId="3" xfId="2" applyNumberFormat="1" applyFont="1" applyBorder="1" applyAlignment="1">
      <alignment vertical="center"/>
    </xf>
    <xf numFmtId="0" fontId="15" fillId="0" borderId="9" xfId="0" quotePrefix="1" applyFont="1" applyBorder="1" applyAlignment="1">
      <alignment horizontal="justify" vertical="center"/>
    </xf>
    <xf numFmtId="0" fontId="15" fillId="0" borderId="13" xfId="0" applyFont="1" applyBorder="1" applyAlignment="1">
      <alignment horizontal="justify" vertical="center"/>
    </xf>
    <xf numFmtId="0" fontId="14" fillId="0" borderId="6" xfId="110" applyFont="1" applyBorder="1" applyAlignment="1">
      <alignment vertical="top"/>
    </xf>
    <xf numFmtId="0" fontId="13" fillId="0" borderId="6" xfId="110" applyFont="1" applyBorder="1" applyAlignment="1">
      <alignment horizontal="center" vertical="top"/>
    </xf>
    <xf numFmtId="3" fontId="13" fillId="0" borderId="6" xfId="110" applyNumberFormat="1" applyFont="1" applyBorder="1" applyAlignment="1">
      <alignment horizontal="center" vertical="center"/>
    </xf>
    <xf numFmtId="0" fontId="88" fillId="37" borderId="1" xfId="0" applyFont="1" applyFill="1" applyBorder="1" applyAlignment="1">
      <alignment horizontal="justify" vertical="center" wrapText="1"/>
    </xf>
    <xf numFmtId="0" fontId="88" fillId="37" borderId="1" xfId="0" applyFont="1" applyFill="1" applyBorder="1" applyAlignment="1">
      <alignment horizontal="justify" vertical="center"/>
    </xf>
    <xf numFmtId="4" fontId="88" fillId="37" borderId="1" xfId="0" applyNumberFormat="1" applyFont="1" applyFill="1" applyBorder="1" applyAlignment="1">
      <alignment horizontal="right" vertical="center"/>
    </xf>
    <xf numFmtId="0" fontId="70" fillId="0" borderId="0" xfId="110" applyFont="1" applyAlignment="1">
      <alignment horizontal="center" vertical="center" wrapText="1"/>
    </xf>
    <xf numFmtId="0" fontId="5" fillId="0" borderId="0" xfId="110" applyAlignment="1">
      <alignment horizontal="center" vertical="center" wrapText="1"/>
    </xf>
    <xf numFmtId="0" fontId="21" fillId="0" borderId="0" xfId="0" applyFont="1" applyAlignment="1">
      <alignment horizontal="center" vertical="center"/>
    </xf>
    <xf numFmtId="0" fontId="21" fillId="0" borderId="0" xfId="0" applyFont="1" applyAlignment="1">
      <alignment horizontal="center" vertical="center" wrapText="1"/>
    </xf>
    <xf numFmtId="0" fontId="69" fillId="0" borderId="13" xfId="110" applyFont="1" applyBorder="1" applyAlignment="1">
      <alignment horizontal="center" vertical="center"/>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3" fillId="0" borderId="5" xfId="0" applyFont="1" applyBorder="1" applyAlignment="1">
      <alignment horizontal="justify" vertical="center"/>
    </xf>
    <xf numFmtId="0" fontId="13" fillId="0" borderId="7" xfId="0" applyFont="1" applyBorder="1" applyAlignment="1">
      <alignment horizontal="justify" vertical="center"/>
    </xf>
    <xf numFmtId="0" fontId="13" fillId="0" borderId="12" xfId="0" applyFont="1" applyBorder="1" applyAlignment="1">
      <alignment horizontal="justify" vertical="center"/>
    </xf>
    <xf numFmtId="0" fontId="15" fillId="2" borderId="8" xfId="0" applyFont="1" applyFill="1" applyBorder="1" applyAlignment="1">
      <alignment horizontal="justify" vertical="center" wrapText="1"/>
    </xf>
    <xf numFmtId="0" fontId="15" fillId="2" borderId="9" xfId="0" applyFont="1" applyFill="1" applyBorder="1" applyAlignment="1">
      <alignment horizontal="justify" vertical="center" wrapText="1"/>
    </xf>
    <xf numFmtId="0" fontId="15" fillId="2" borderId="14" xfId="0" applyFont="1" applyFill="1" applyBorder="1" applyAlignment="1">
      <alignment horizontal="justify" vertical="center" wrapText="1"/>
    </xf>
    <xf numFmtId="0" fontId="15" fillId="2" borderId="11" xfId="0" applyFont="1" applyFill="1" applyBorder="1" applyAlignment="1">
      <alignment horizontal="justify" vertical="center" wrapText="1"/>
    </xf>
    <xf numFmtId="0" fontId="15" fillId="2" borderId="5"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12" xfId="0" applyFont="1" applyFill="1" applyBorder="1" applyAlignment="1">
      <alignment horizontal="center" vertical="center"/>
    </xf>
    <xf numFmtId="0" fontId="12" fillId="2" borderId="3" xfId="0" applyFont="1" applyFill="1" applyBorder="1" applyAlignment="1">
      <alignment horizontal="center" vertical="center" wrapText="1"/>
    </xf>
    <xf numFmtId="0" fontId="17" fillId="37" borderId="0" xfId="0" applyFont="1" applyFill="1" applyAlignment="1">
      <alignment horizontal="justify" vertical="top" wrapText="1"/>
    </xf>
    <xf numFmtId="0" fontId="17" fillId="2" borderId="1"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2" xfId="0" applyFont="1" applyFill="1" applyBorder="1" applyAlignment="1">
      <alignment horizontal="center" wrapText="1"/>
    </xf>
    <xf numFmtId="0" fontId="15" fillId="2" borderId="3" xfId="0" applyFont="1" applyFill="1" applyBorder="1" applyAlignment="1">
      <alignment horizontal="center" wrapText="1"/>
    </xf>
    <xf numFmtId="0" fontId="11" fillId="2" borderId="8" xfId="8" applyFont="1" applyFill="1" applyBorder="1" applyAlignment="1">
      <alignment horizontal="center" vertical="center" wrapText="1"/>
    </xf>
    <xf numFmtId="0" fontId="11" fillId="2" borderId="13" xfId="8" applyFont="1" applyFill="1" applyBorder="1" applyAlignment="1">
      <alignment horizontal="center" vertical="center" wrapText="1"/>
    </xf>
    <xf numFmtId="0" fontId="11" fillId="2" borderId="9" xfId="8" applyFont="1" applyFill="1" applyBorder="1" applyAlignment="1">
      <alignment horizontal="center" vertical="center" wrapText="1"/>
    </xf>
    <xf numFmtId="0" fontId="11" fillId="2" borderId="14" xfId="8" applyFont="1" applyFill="1" applyBorder="1" applyAlignment="1">
      <alignment vertical="center" wrapText="1"/>
    </xf>
    <xf numFmtId="0" fontId="11" fillId="2" borderId="6" xfId="8" applyFont="1" applyFill="1" applyBorder="1" applyAlignment="1">
      <alignment vertical="center" wrapText="1"/>
    </xf>
    <xf numFmtId="0" fontId="11" fillId="2" borderId="11" xfId="8" applyFont="1" applyFill="1" applyBorder="1" applyAlignment="1">
      <alignment vertical="center" wrapText="1"/>
    </xf>
    <xf numFmtId="0" fontId="13" fillId="2" borderId="1" xfId="8" applyFont="1" applyFill="1" applyBorder="1" applyAlignment="1">
      <alignment horizontal="center" vertical="center" wrapText="1"/>
    </xf>
    <xf numFmtId="0" fontId="14" fillId="2" borderId="1" xfId="8" applyFont="1" applyFill="1" applyBorder="1" applyAlignment="1">
      <alignment horizontal="center" vertical="center" wrapText="1"/>
    </xf>
    <xf numFmtId="0" fontId="14" fillId="2" borderId="3" xfId="8" applyFont="1" applyFill="1" applyBorder="1" applyAlignment="1">
      <alignment horizontal="center" vertical="center" wrapText="1"/>
    </xf>
    <xf numFmtId="0" fontId="0" fillId="0" borderId="7" xfId="0" applyBorder="1" applyAlignment="1">
      <alignment horizontal="justify"/>
    </xf>
    <xf numFmtId="0" fontId="0" fillId="0" borderId="12" xfId="0" applyBorder="1" applyAlignment="1">
      <alignment horizontal="justify"/>
    </xf>
    <xf numFmtId="0" fontId="13" fillId="0" borderId="5" xfId="8" applyFont="1" applyBorder="1" applyAlignment="1">
      <alignment horizontal="justify" vertical="center"/>
    </xf>
    <xf numFmtId="0" fontId="13" fillId="0" borderId="7" xfId="8" applyFont="1" applyBorder="1" applyAlignment="1">
      <alignment horizontal="justify" vertical="center"/>
    </xf>
    <xf numFmtId="0" fontId="13" fillId="0" borderId="12" xfId="8" applyFont="1" applyBorder="1" applyAlignment="1">
      <alignment horizontal="justify" vertical="center"/>
    </xf>
    <xf numFmtId="0" fontId="13" fillId="2" borderId="2" xfId="8" applyFont="1" applyFill="1" applyBorder="1" applyAlignment="1">
      <alignment horizontal="center" vertical="center"/>
    </xf>
    <xf numFmtId="0" fontId="13" fillId="2" borderId="1" xfId="8" applyFont="1" applyFill="1" applyBorder="1" applyAlignment="1">
      <alignment horizontal="center" vertical="center"/>
    </xf>
    <xf numFmtId="0" fontId="13" fillId="2" borderId="3" xfId="8" applyFont="1" applyFill="1" applyBorder="1" applyAlignment="1">
      <alignment horizontal="center" vertical="center"/>
    </xf>
    <xf numFmtId="0" fontId="13" fillId="2" borderId="5" xfId="8" applyFont="1" applyFill="1" applyBorder="1" applyAlignment="1">
      <alignment horizontal="center" vertical="center" wrapText="1"/>
    </xf>
    <xf numFmtId="0" fontId="13" fillId="2" borderId="7" xfId="8" applyFont="1" applyFill="1" applyBorder="1" applyAlignment="1">
      <alignment horizontal="center" vertical="center" wrapText="1"/>
    </xf>
    <xf numFmtId="0" fontId="13" fillId="2" borderId="12" xfId="8" applyFont="1" applyFill="1" applyBorder="1" applyAlignment="1">
      <alignment horizontal="center" vertical="center" wrapText="1"/>
    </xf>
    <xf numFmtId="0" fontId="13" fillId="2" borderId="5" xfId="8" applyFont="1" applyFill="1" applyBorder="1" applyAlignment="1">
      <alignment horizontal="center" wrapText="1"/>
    </xf>
    <xf numFmtId="0" fontId="13" fillId="2" borderId="7" xfId="8" applyFont="1" applyFill="1" applyBorder="1" applyAlignment="1">
      <alignment horizontal="center" wrapText="1"/>
    </xf>
    <xf numFmtId="0" fontId="13" fillId="2" borderId="12" xfId="8" applyFont="1" applyFill="1" applyBorder="1" applyAlignment="1">
      <alignment horizontal="center" wrapText="1"/>
    </xf>
    <xf numFmtId="0" fontId="11" fillId="2" borderId="14" xfId="8" applyFont="1" applyFill="1" applyBorder="1" applyAlignment="1">
      <alignment horizontal="center" vertical="top" wrapText="1"/>
    </xf>
    <xf numFmtId="0" fontId="11" fillId="2" borderId="6" xfId="8" applyFont="1" applyFill="1" applyBorder="1" applyAlignment="1">
      <alignment horizontal="center" vertical="top" wrapText="1"/>
    </xf>
    <xf numFmtId="0" fontId="11" fillId="2" borderId="11" xfId="8" applyFont="1" applyFill="1" applyBorder="1" applyAlignment="1">
      <alignment horizontal="center" vertical="top" wrapText="1"/>
    </xf>
    <xf numFmtId="0" fontId="11" fillId="2" borderId="14" xfId="8" applyFont="1" applyFill="1" applyBorder="1" applyAlignment="1">
      <alignment horizontal="center" vertical="center" wrapText="1"/>
    </xf>
    <xf numFmtId="0" fontId="11" fillId="2" borderId="6" xfId="8" applyFont="1" applyFill="1" applyBorder="1" applyAlignment="1">
      <alignment horizontal="center" vertical="center" wrapText="1"/>
    </xf>
    <xf numFmtId="0" fontId="11" fillId="2" borderId="11" xfId="8" applyFont="1" applyFill="1" applyBorder="1" applyAlignment="1">
      <alignment horizontal="center" vertical="center" wrapText="1"/>
    </xf>
    <xf numFmtId="0" fontId="11" fillId="2" borderId="8" xfId="114" applyFont="1" applyFill="1" applyBorder="1" applyAlignment="1">
      <alignment horizontal="center" vertical="center" wrapText="1"/>
    </xf>
    <xf numFmtId="0" fontId="11" fillId="2" borderId="13" xfId="114" applyFont="1" applyFill="1" applyBorder="1" applyAlignment="1">
      <alignment horizontal="center" vertical="center" wrapText="1"/>
    </xf>
    <xf numFmtId="0" fontId="11" fillId="2" borderId="9" xfId="114" applyFont="1" applyFill="1" applyBorder="1" applyAlignment="1">
      <alignment horizontal="center" vertical="center" wrapText="1"/>
    </xf>
    <xf numFmtId="0" fontId="11" fillId="2" borderId="14" xfId="114" applyFont="1" applyFill="1" applyBorder="1" applyAlignment="1">
      <alignment horizontal="center" vertical="center" wrapText="1"/>
    </xf>
    <xf numFmtId="0" fontId="11" fillId="2" borderId="6" xfId="114" applyFont="1" applyFill="1" applyBorder="1" applyAlignment="1">
      <alignment horizontal="center" vertical="center" wrapText="1"/>
    </xf>
    <xf numFmtId="0" fontId="11" fillId="2" borderId="11" xfId="114" applyFont="1" applyFill="1" applyBorder="1" applyAlignment="1">
      <alignment horizontal="center" vertical="center" wrapText="1"/>
    </xf>
    <xf numFmtId="0" fontId="13" fillId="2" borderId="2" xfId="114" applyFont="1" applyFill="1" applyBorder="1" applyAlignment="1">
      <alignment horizontal="center" vertical="center"/>
    </xf>
    <xf numFmtId="0" fontId="13" fillId="2" borderId="1" xfId="114" applyFont="1" applyFill="1" applyBorder="1" applyAlignment="1">
      <alignment horizontal="center" vertical="center"/>
    </xf>
    <xf numFmtId="0" fontId="13" fillId="2" borderId="3" xfId="114" applyFont="1" applyFill="1" applyBorder="1" applyAlignment="1">
      <alignment horizontal="center" vertical="center"/>
    </xf>
    <xf numFmtId="0" fontId="13" fillId="2" borderId="1" xfId="114" applyFont="1" applyFill="1" applyBorder="1" applyAlignment="1">
      <alignment horizontal="center" vertical="center" wrapText="1"/>
    </xf>
    <xf numFmtId="0" fontId="14" fillId="2" borderId="1" xfId="114" applyFont="1" applyFill="1" applyBorder="1" applyAlignment="1">
      <alignment horizontal="center" vertical="center" wrapText="1"/>
    </xf>
    <xf numFmtId="0" fontId="14" fillId="2" borderId="3" xfId="114" applyFont="1" applyFill="1" applyBorder="1" applyAlignment="1">
      <alignment horizontal="center" vertical="center" wrapText="1"/>
    </xf>
    <xf numFmtId="0" fontId="13" fillId="2" borderId="5" xfId="114" applyFont="1" applyFill="1" applyBorder="1" applyAlignment="1">
      <alignment horizontal="center" vertical="center" wrapText="1"/>
    </xf>
    <xf numFmtId="0" fontId="13" fillId="2" borderId="7" xfId="114" applyFont="1" applyFill="1" applyBorder="1" applyAlignment="1">
      <alignment horizontal="center" vertical="center" wrapText="1"/>
    </xf>
    <xf numFmtId="0" fontId="13" fillId="2" borderId="12" xfId="114" applyFont="1" applyFill="1" applyBorder="1" applyAlignment="1">
      <alignment horizontal="center" vertical="center" wrapText="1"/>
    </xf>
    <xf numFmtId="0" fontId="13" fillId="2" borderId="5" xfId="114" applyFont="1" applyFill="1" applyBorder="1" applyAlignment="1">
      <alignment horizontal="center" wrapText="1"/>
    </xf>
    <xf numFmtId="0" fontId="13" fillId="2" borderId="7" xfId="114" applyFont="1" applyFill="1" applyBorder="1" applyAlignment="1">
      <alignment horizontal="center" wrapText="1"/>
    </xf>
    <xf numFmtId="0" fontId="13" fillId="2" borderId="12" xfId="114" applyFont="1" applyFill="1" applyBorder="1" applyAlignment="1">
      <alignment horizontal="center" wrapText="1"/>
    </xf>
    <xf numFmtId="0" fontId="15" fillId="0" borderId="15" xfId="0" quotePrefix="1" applyFont="1" applyBorder="1" applyAlignment="1">
      <alignment horizontal="justify" vertical="center"/>
    </xf>
    <xf numFmtId="0" fontId="15" fillId="0" borderId="0" xfId="0" quotePrefix="1" applyFont="1" applyBorder="1" applyAlignment="1">
      <alignment horizontal="justify" vertical="center"/>
    </xf>
    <xf numFmtId="0" fontId="15" fillId="0" borderId="10" xfId="0" quotePrefix="1" applyFont="1" applyBorder="1" applyAlignment="1">
      <alignment horizontal="justify" vertical="center"/>
    </xf>
    <xf numFmtId="0" fontId="15" fillId="0" borderId="14" xfId="0" quotePrefix="1" applyFont="1" applyBorder="1" applyAlignment="1">
      <alignment horizontal="justify" vertical="center"/>
    </xf>
    <xf numFmtId="0" fontId="15" fillId="0" borderId="6" xfId="0" quotePrefix="1" applyFont="1" applyBorder="1" applyAlignment="1">
      <alignment horizontal="justify" vertical="center"/>
    </xf>
    <xf numFmtId="0" fontId="15" fillId="0" borderId="11" xfId="0" quotePrefix="1" applyFont="1" applyBorder="1" applyAlignment="1">
      <alignment horizontal="justify" vertical="center"/>
    </xf>
    <xf numFmtId="0" fontId="15" fillId="2" borderId="5" xfId="0" applyFont="1" applyFill="1" applyBorder="1" applyAlignment="1">
      <alignment horizontal="justify" vertical="center" wrapText="1"/>
    </xf>
    <xf numFmtId="0" fontId="15" fillId="2" borderId="7" xfId="0" applyFont="1" applyFill="1" applyBorder="1" applyAlignment="1">
      <alignment horizontal="justify" vertical="center" wrapText="1"/>
    </xf>
    <xf numFmtId="0" fontId="15" fillId="2" borderId="12" xfId="0" applyFont="1" applyFill="1" applyBorder="1" applyAlignment="1">
      <alignment horizontal="justify" vertical="center" wrapText="1"/>
    </xf>
    <xf numFmtId="49" fontId="13" fillId="0" borderId="15" xfId="0" applyNumberFormat="1" applyFont="1" applyBorder="1" applyAlignment="1">
      <alignment horizontal="justify" vertical="top" wrapText="1"/>
    </xf>
    <xf numFmtId="49" fontId="13" fillId="0" borderId="0" xfId="0" quotePrefix="1" applyNumberFormat="1" applyFont="1" applyBorder="1" applyAlignment="1">
      <alignment horizontal="justify" vertical="top" wrapText="1"/>
    </xf>
    <xf numFmtId="49" fontId="13" fillId="0" borderId="10" xfId="0" quotePrefix="1" applyNumberFormat="1" applyFont="1" applyBorder="1" applyAlignment="1">
      <alignment horizontal="justify" vertical="top" wrapText="1"/>
    </xf>
    <xf numFmtId="0" fontId="14" fillId="0" borderId="15" xfId="0" applyFont="1" applyBorder="1" applyAlignment="1">
      <alignment horizontal="justify" vertical="top" wrapText="1"/>
    </xf>
    <xf numFmtId="0" fontId="14" fillId="0" borderId="0" xfId="0" quotePrefix="1" applyFont="1" applyBorder="1" applyAlignment="1">
      <alignment horizontal="justify" vertical="top"/>
    </xf>
    <xf numFmtId="0" fontId="14" fillId="0" borderId="10" xfId="0" quotePrefix="1" applyFont="1" applyBorder="1" applyAlignment="1">
      <alignment horizontal="justify" vertical="top"/>
    </xf>
    <xf numFmtId="0" fontId="13" fillId="0" borderId="15" xfId="0" applyFont="1" applyBorder="1" applyAlignment="1">
      <alignment horizontal="justify" vertical="top" wrapText="1"/>
    </xf>
    <xf numFmtId="0" fontId="13" fillId="0" borderId="0" xfId="0" quotePrefix="1" applyFont="1" applyBorder="1" applyAlignment="1">
      <alignment horizontal="justify" vertical="top" wrapText="1"/>
    </xf>
    <xf numFmtId="0" fontId="13" fillId="0" borderId="10" xfId="0" quotePrefix="1" applyFont="1" applyBorder="1" applyAlignment="1">
      <alignment horizontal="justify" vertical="top" wrapText="1"/>
    </xf>
    <xf numFmtId="0" fontId="14" fillId="0" borderId="15" xfId="0" applyNumberFormat="1" applyFont="1" applyBorder="1" applyAlignment="1">
      <alignment horizontal="justify" vertical="top" wrapText="1"/>
    </xf>
    <xf numFmtId="0" fontId="63" fillId="0" borderId="0" xfId="0" applyFont="1" applyBorder="1" applyAlignment="1">
      <alignment horizontal="justify" vertical="top" wrapText="1"/>
    </xf>
    <xf numFmtId="0" fontId="63" fillId="0" borderId="10" xfId="0" applyFont="1" applyBorder="1" applyAlignment="1">
      <alignment horizontal="justify" vertical="top" wrapText="1"/>
    </xf>
    <xf numFmtId="0" fontId="13" fillId="0" borderId="15" xfId="0" applyFont="1" applyBorder="1" applyAlignment="1">
      <alignment vertical="top" wrapText="1"/>
    </xf>
    <xf numFmtId="0" fontId="13" fillId="0" borderId="0" xfId="0" quotePrefix="1" applyFont="1" applyBorder="1" applyAlignment="1">
      <alignment vertical="top" wrapText="1"/>
    </xf>
    <xf numFmtId="0" fontId="13" fillId="0" borderId="10" xfId="0" quotePrefix="1" applyFont="1" applyBorder="1" applyAlignment="1">
      <alignment vertical="top" wrapText="1"/>
    </xf>
    <xf numFmtId="0" fontId="15" fillId="2" borderId="2" xfId="110" applyFont="1" applyFill="1" applyBorder="1" applyAlignment="1">
      <alignment horizontal="center" vertical="center" wrapText="1"/>
    </xf>
    <xf numFmtId="0" fontId="15" fillId="2" borderId="3" xfId="110" applyFont="1" applyFill="1" applyBorder="1" applyAlignment="1">
      <alignment horizontal="center" vertical="center" wrapText="1"/>
    </xf>
    <xf numFmtId="0" fontId="15" fillId="2" borderId="5" xfId="110" applyFont="1" applyFill="1" applyBorder="1" applyAlignment="1">
      <alignment horizontal="center" vertical="center" wrapText="1"/>
    </xf>
    <xf numFmtId="0" fontId="15" fillId="2" borderId="7" xfId="110" applyFont="1" applyFill="1" applyBorder="1" applyAlignment="1">
      <alignment horizontal="center" vertical="center" wrapText="1"/>
    </xf>
    <xf numFmtId="0" fontId="15" fillId="2" borderId="12" xfId="110" applyFont="1" applyFill="1" applyBorder="1" applyAlignment="1">
      <alignment horizontal="center" vertical="center" wrapText="1"/>
    </xf>
    <xf numFmtId="0" fontId="14" fillId="0" borderId="8" xfId="110" applyFont="1" applyBorder="1" applyAlignment="1">
      <alignment horizontal="center" vertical="top"/>
    </xf>
    <xf numFmtId="0" fontId="14" fillId="0" borderId="13" xfId="110" applyFont="1" applyBorder="1" applyAlignment="1">
      <alignment horizontal="center" vertical="top"/>
    </xf>
    <xf numFmtId="0" fontId="14" fillId="0" borderId="9" xfId="110" applyFont="1" applyBorder="1" applyAlignment="1">
      <alignment horizontal="center" vertical="top"/>
    </xf>
    <xf numFmtId="0" fontId="15" fillId="2" borderId="8" xfId="110" applyFont="1" applyFill="1" applyBorder="1" applyAlignment="1">
      <alignment horizontal="center" vertical="center" wrapText="1"/>
    </xf>
    <xf numFmtId="0" fontId="15" fillId="2" borderId="14" xfId="110" applyFont="1" applyFill="1" applyBorder="1" applyAlignment="1">
      <alignment horizontal="center" vertical="center" wrapText="1"/>
    </xf>
    <xf numFmtId="0" fontId="13" fillId="0" borderId="5"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3" fillId="0" borderId="15" xfId="110" applyFont="1" applyFill="1" applyBorder="1" applyAlignment="1">
      <alignment horizontal="justify" vertical="center" wrapText="1"/>
    </xf>
    <xf numFmtId="0" fontId="13" fillId="0" borderId="0" xfId="110" applyFont="1" applyFill="1" applyBorder="1" applyAlignment="1">
      <alignment horizontal="justify" vertical="center" wrapText="1"/>
    </xf>
    <xf numFmtId="0" fontId="13" fillId="0" borderId="10" xfId="110" applyFont="1" applyFill="1" applyBorder="1" applyAlignment="1">
      <alignment horizontal="justify" vertical="center" wrapText="1"/>
    </xf>
    <xf numFmtId="0" fontId="13" fillId="0" borderId="15" xfId="110" applyFont="1" applyBorder="1" applyAlignment="1">
      <alignment vertical="top"/>
    </xf>
    <xf numFmtId="0" fontId="13" fillId="0" borderId="0" xfId="110" applyFont="1" applyBorder="1" applyAlignment="1">
      <alignment vertical="top"/>
    </xf>
    <xf numFmtId="0" fontId="13" fillId="0" borderId="10" xfId="110" applyFont="1" applyBorder="1" applyAlignment="1">
      <alignment vertical="top"/>
    </xf>
    <xf numFmtId="2" fontId="13" fillId="0" borderId="15" xfId="110" applyNumberFormat="1" applyFont="1" applyFill="1" applyBorder="1" applyAlignment="1">
      <alignment horizontal="justify" vertical="center" wrapText="1"/>
    </xf>
    <xf numFmtId="2" fontId="14" fillId="0" borderId="0" xfId="110" applyNumberFormat="1" applyFont="1" applyFill="1" applyBorder="1" applyAlignment="1">
      <alignment horizontal="justify" vertical="center" wrapText="1"/>
    </xf>
    <xf numFmtId="2" fontId="14" fillId="0" borderId="10" xfId="110" applyNumberFormat="1" applyFont="1" applyFill="1" applyBorder="1" applyAlignment="1">
      <alignment horizontal="justify" vertical="center" wrapText="1"/>
    </xf>
    <xf numFmtId="2" fontId="13" fillId="0" borderId="0" xfId="110" applyNumberFormat="1" applyFont="1" applyFill="1" applyBorder="1" applyAlignment="1">
      <alignment horizontal="justify" vertical="center" wrapText="1"/>
    </xf>
    <xf numFmtId="2" fontId="13" fillId="0" borderId="10" xfId="110" applyNumberFormat="1" applyFont="1" applyFill="1" applyBorder="1" applyAlignment="1">
      <alignment horizontal="justify" vertical="center" wrapText="1"/>
    </xf>
    <xf numFmtId="0" fontId="13" fillId="0" borderId="15" xfId="110" applyFont="1" applyFill="1" applyBorder="1" applyAlignment="1">
      <alignment horizontal="justify" vertical="top" wrapText="1"/>
    </xf>
    <xf numFmtId="0" fontId="13" fillId="0" borderId="0" xfId="110" applyFont="1" applyFill="1" applyBorder="1" applyAlignment="1">
      <alignment horizontal="justify" vertical="top" wrapText="1"/>
    </xf>
    <xf numFmtId="0" fontId="13" fillId="0" borderId="10" xfId="110" applyFont="1" applyFill="1" applyBorder="1" applyAlignment="1">
      <alignment horizontal="justify" vertical="top" wrapText="1"/>
    </xf>
    <xf numFmtId="0" fontId="13" fillId="0" borderId="15" xfId="110" applyFont="1" applyBorder="1" applyAlignment="1">
      <alignment horizontal="justify" vertical="center" wrapText="1"/>
    </xf>
    <xf numFmtId="0" fontId="5" fillId="0" borderId="0" xfId="110" applyBorder="1" applyAlignment="1">
      <alignment horizontal="justify" vertical="center" wrapText="1"/>
    </xf>
    <xf numFmtId="0" fontId="5" fillId="0" borderId="10" xfId="110" applyBorder="1" applyAlignment="1">
      <alignment horizontal="justify" vertical="center" wrapText="1"/>
    </xf>
    <xf numFmtId="49" fontId="13" fillId="0" borderId="15" xfId="110" applyNumberFormat="1" applyFont="1" applyFill="1" applyBorder="1" applyAlignment="1">
      <alignment horizontal="justify" vertical="top" wrapText="1"/>
    </xf>
    <xf numFmtId="49" fontId="13" fillId="0" borderId="0" xfId="110" applyNumberFormat="1" applyFont="1" applyFill="1" applyBorder="1" applyAlignment="1">
      <alignment horizontal="justify" vertical="top" wrapText="1"/>
    </xf>
    <xf numFmtId="49" fontId="13" fillId="0" borderId="10" xfId="110" applyNumberFormat="1" applyFont="1" applyFill="1" applyBorder="1" applyAlignment="1">
      <alignment horizontal="justify" vertical="top" wrapText="1"/>
    </xf>
    <xf numFmtId="2" fontId="14" fillId="0" borderId="15" xfId="110" applyNumberFormat="1" applyFont="1" applyBorder="1" applyAlignment="1">
      <alignment horizontal="justify" vertical="center" wrapText="1"/>
    </xf>
    <xf numFmtId="2" fontId="14" fillId="0" borderId="0" xfId="110" applyNumberFormat="1" applyFont="1" applyBorder="1" applyAlignment="1">
      <alignment horizontal="justify" vertical="center" wrapText="1"/>
    </xf>
    <xf numFmtId="2" fontId="14" fillId="0" borderId="10" xfId="110" applyNumberFormat="1" applyFont="1" applyBorder="1" applyAlignment="1">
      <alignment horizontal="justify" vertical="center" wrapText="1"/>
    </xf>
    <xf numFmtId="49" fontId="13" fillId="0" borderId="8" xfId="110" applyNumberFormat="1" applyFont="1" applyFill="1" applyBorder="1" applyAlignment="1">
      <alignment horizontal="left" vertical="top" wrapText="1"/>
    </xf>
    <xf numFmtId="49" fontId="13" fillId="0" borderId="13" xfId="110" applyNumberFormat="1" applyFont="1" applyFill="1" applyBorder="1" applyAlignment="1">
      <alignment horizontal="left" vertical="top" wrapText="1"/>
    </xf>
    <xf numFmtId="49" fontId="13" fillId="0" borderId="9" xfId="110" applyNumberFormat="1" applyFont="1" applyFill="1" applyBorder="1" applyAlignment="1">
      <alignment horizontal="left" vertical="top" wrapText="1"/>
    </xf>
    <xf numFmtId="49" fontId="13" fillId="0" borderId="15" xfId="110" applyNumberFormat="1" applyFont="1" applyFill="1" applyBorder="1" applyAlignment="1">
      <alignment horizontal="left" vertical="top" wrapText="1"/>
    </xf>
    <xf numFmtId="49" fontId="13" fillId="0" borderId="0" xfId="110" applyNumberFormat="1" applyFont="1" applyFill="1" applyBorder="1" applyAlignment="1">
      <alignment horizontal="left" vertical="top" wrapText="1"/>
    </xf>
    <xf numFmtId="49" fontId="13" fillId="0" borderId="10" xfId="110" applyNumberFormat="1" applyFont="1" applyFill="1" applyBorder="1" applyAlignment="1">
      <alignment horizontal="left" vertical="top" wrapText="1"/>
    </xf>
    <xf numFmtId="2" fontId="13" fillId="0" borderId="14" xfId="110" applyNumberFormat="1" applyFont="1" applyBorder="1" applyAlignment="1">
      <alignment horizontal="justify" vertical="center" wrapText="1"/>
    </xf>
    <xf numFmtId="2" fontId="13" fillId="0" borderId="6" xfId="110" applyNumberFormat="1" applyFont="1" applyBorder="1" applyAlignment="1">
      <alignment horizontal="justify" vertical="center" wrapText="1"/>
    </xf>
    <xf numFmtId="2" fontId="13" fillId="0" borderId="11" xfId="110" applyNumberFormat="1" applyFont="1" applyBorder="1" applyAlignment="1">
      <alignment horizontal="justify" vertical="center" wrapText="1"/>
    </xf>
    <xf numFmtId="0" fontId="13" fillId="0" borderId="15" xfId="110" applyFont="1" applyFill="1" applyBorder="1" applyAlignment="1">
      <alignment vertical="top" wrapText="1"/>
    </xf>
    <xf numFmtId="0" fontId="13" fillId="0" borderId="0" xfId="110" applyFont="1" applyFill="1" applyBorder="1" applyAlignment="1">
      <alignment vertical="top"/>
    </xf>
    <xf numFmtId="0" fontId="13" fillId="0" borderId="10" xfId="110" applyFont="1" applyFill="1" applyBorder="1" applyAlignment="1">
      <alignment vertical="top"/>
    </xf>
    <xf numFmtId="0" fontId="13" fillId="0" borderId="15" xfId="110" applyFont="1" applyBorder="1" applyAlignment="1">
      <alignment horizontal="justify" vertical="top" wrapText="1"/>
    </xf>
    <xf numFmtId="0" fontId="13" fillId="0" borderId="0" xfId="110" applyFont="1" applyBorder="1" applyAlignment="1">
      <alignment horizontal="justify" vertical="top"/>
    </xf>
    <xf numFmtId="0" fontId="13" fillId="0" borderId="10" xfId="110" applyFont="1" applyBorder="1" applyAlignment="1">
      <alignment horizontal="justify" vertical="top"/>
    </xf>
    <xf numFmtId="0" fontId="13" fillId="0" borderId="14" xfId="110" applyFont="1" applyBorder="1" applyAlignment="1">
      <alignment horizontal="justify" vertical="center" wrapText="1"/>
    </xf>
    <xf numFmtId="0" fontId="13" fillId="0" borderId="6" xfId="110" applyFont="1" applyBorder="1" applyAlignment="1">
      <alignment horizontal="justify" vertical="center" wrapText="1"/>
    </xf>
    <xf numFmtId="0" fontId="13" fillId="0" borderId="11" xfId="110" applyFont="1" applyBorder="1" applyAlignment="1">
      <alignment horizontal="justify" vertical="center" wrapText="1"/>
    </xf>
    <xf numFmtId="0" fontId="13" fillId="0" borderId="0" xfId="110" applyFont="1" applyBorder="1" applyAlignment="1">
      <alignment horizontal="justify" vertical="center" wrapText="1"/>
    </xf>
    <xf numFmtId="0" fontId="13" fillId="0" borderId="10" xfId="110" applyFont="1" applyBorder="1" applyAlignment="1">
      <alignment horizontal="justify" vertical="center" wrapText="1"/>
    </xf>
    <xf numFmtId="0" fontId="63" fillId="0" borderId="8" xfId="110" applyFont="1" applyBorder="1" applyAlignment="1">
      <alignment horizontal="center" vertical="top"/>
    </xf>
    <xf numFmtId="0" fontId="63" fillId="0" borderId="13" xfId="110" applyFont="1" applyBorder="1" applyAlignment="1">
      <alignment horizontal="center" vertical="top"/>
    </xf>
    <xf numFmtId="0" fontId="63" fillId="0" borderId="9" xfId="110" applyFont="1" applyBorder="1" applyAlignment="1">
      <alignment horizontal="center" vertical="top"/>
    </xf>
    <xf numFmtId="0" fontId="13" fillId="0" borderId="0" xfId="110" applyFont="1" applyBorder="1" applyAlignment="1">
      <alignment horizontal="justify" vertical="top" wrapText="1"/>
    </xf>
    <xf numFmtId="0" fontId="13" fillId="0" borderId="10" xfId="110" applyFont="1" applyBorder="1" applyAlignment="1">
      <alignment horizontal="justify" vertical="top" wrapText="1"/>
    </xf>
    <xf numFmtId="0" fontId="10" fillId="0" borderId="15" xfId="110" applyFont="1" applyBorder="1" applyAlignment="1">
      <alignment horizontal="justify" vertical="top" wrapText="1"/>
    </xf>
    <xf numFmtId="0" fontId="10" fillId="0" borderId="0" xfId="110" applyFont="1" applyBorder="1" applyAlignment="1">
      <alignment horizontal="justify" vertical="top" wrapText="1"/>
    </xf>
    <xf numFmtId="0" fontId="10" fillId="0" borderId="10" xfId="110" applyFont="1" applyBorder="1" applyAlignment="1">
      <alignment horizontal="justify" vertical="top" wrapText="1"/>
    </xf>
    <xf numFmtId="0" fontId="13" fillId="0" borderId="15" xfId="110" applyFont="1" applyBorder="1" applyAlignment="1">
      <alignment vertical="top" wrapText="1"/>
    </xf>
    <xf numFmtId="0" fontId="13" fillId="0" borderId="0" xfId="110" applyFont="1" applyBorder="1" applyAlignment="1">
      <alignment vertical="top" wrapText="1"/>
    </xf>
    <xf numFmtId="0" fontId="13" fillId="0" borderId="10" xfId="110" applyFont="1" applyBorder="1" applyAlignment="1">
      <alignment vertical="top" wrapText="1"/>
    </xf>
    <xf numFmtId="0" fontId="10" fillId="0" borderId="15" xfId="110" applyFont="1" applyBorder="1" applyAlignment="1">
      <alignment vertical="top" wrapText="1"/>
    </xf>
    <xf numFmtId="0" fontId="10" fillId="0" borderId="0" xfId="110" applyFont="1" applyBorder="1" applyAlignment="1">
      <alignment vertical="top" wrapText="1"/>
    </xf>
    <xf numFmtId="0" fontId="10" fillId="0" borderId="10" xfId="110" applyFont="1" applyBorder="1" applyAlignment="1">
      <alignment vertical="top" wrapText="1"/>
    </xf>
    <xf numFmtId="0" fontId="13" fillId="0" borderId="15" xfId="110" applyFont="1" applyBorder="1" applyAlignment="1">
      <alignment horizontal="justify" vertical="top"/>
    </xf>
    <xf numFmtId="0" fontId="0" fillId="0" borderId="0" xfId="0" applyBorder="1" applyAlignment="1">
      <alignment vertical="center" wrapText="1"/>
    </xf>
    <xf numFmtId="0" fontId="0" fillId="0" borderId="10" xfId="0" applyBorder="1" applyAlignment="1">
      <alignment vertical="center" wrapText="1"/>
    </xf>
    <xf numFmtId="0" fontId="0" fillId="0" borderId="15" xfId="0" applyBorder="1" applyAlignment="1">
      <alignment vertical="center" wrapText="1"/>
    </xf>
    <xf numFmtId="0" fontId="0" fillId="0" borderId="0" xfId="0" applyAlignment="1">
      <alignment vertical="center" wrapText="1"/>
    </xf>
    <xf numFmtId="0" fontId="13" fillId="0" borderId="15" xfId="110" applyFont="1" applyFill="1" applyBorder="1" applyAlignment="1">
      <alignment horizontal="justify" vertical="top"/>
    </xf>
    <xf numFmtId="0" fontId="13" fillId="0" borderId="0" xfId="110" applyFont="1" applyFill="1" applyBorder="1" applyAlignment="1">
      <alignment horizontal="justify" vertical="top"/>
    </xf>
    <xf numFmtId="0" fontId="13" fillId="0" borderId="10" xfId="110" applyFont="1" applyFill="1" applyBorder="1" applyAlignment="1">
      <alignment horizontal="justify" vertical="top"/>
    </xf>
    <xf numFmtId="11" fontId="13" fillId="0" borderId="15" xfId="110" applyNumberFormat="1" applyFont="1" applyFill="1" applyBorder="1" applyAlignment="1">
      <alignment horizontal="justify" vertical="center" wrapText="1"/>
    </xf>
    <xf numFmtId="11" fontId="13" fillId="0" borderId="0" xfId="110" applyNumberFormat="1" applyFont="1" applyFill="1" applyBorder="1" applyAlignment="1">
      <alignment horizontal="justify" vertical="center" wrapText="1"/>
    </xf>
    <xf numFmtId="11" fontId="13" fillId="0" borderId="10" xfId="110" applyNumberFormat="1" applyFont="1" applyFill="1" applyBorder="1" applyAlignment="1">
      <alignment horizontal="justify" vertical="center" wrapText="1"/>
    </xf>
    <xf numFmtId="0" fontId="0" fillId="0" borderId="0" xfId="0" applyBorder="1" applyAlignment="1">
      <alignment horizontal="justify" vertical="top" wrapText="1"/>
    </xf>
    <xf numFmtId="0" fontId="0" fillId="0" borderId="10" xfId="0" applyBorder="1" applyAlignment="1">
      <alignment horizontal="justify" vertical="top" wrapText="1"/>
    </xf>
    <xf numFmtId="0" fontId="48" fillId="2" borderId="2" xfId="110" applyFont="1" applyFill="1" applyBorder="1" applyAlignment="1">
      <alignment horizontal="center" vertical="center" wrapText="1"/>
    </xf>
    <xf numFmtId="0" fontId="48" fillId="2" borderId="3" xfId="110" applyFont="1" applyFill="1" applyBorder="1" applyAlignment="1">
      <alignment horizontal="center" vertical="center" wrapText="1"/>
    </xf>
    <xf numFmtId="0" fontId="48" fillId="2" borderId="8" xfId="110" applyFont="1" applyFill="1" applyBorder="1" applyAlignment="1">
      <alignment horizontal="center" vertical="center" wrapText="1"/>
    </xf>
    <xf numFmtId="0" fontId="48" fillId="2" borderId="14" xfId="110" applyFont="1" applyFill="1" applyBorder="1" applyAlignment="1">
      <alignment horizontal="center" vertical="center" wrapText="1"/>
    </xf>
    <xf numFmtId="0" fontId="13" fillId="0" borderId="15" xfId="110" applyFont="1" applyBorder="1" applyAlignment="1">
      <alignment vertical="center" wrapText="1"/>
    </xf>
    <xf numFmtId="0" fontId="48" fillId="2" borderId="5" xfId="110" applyFont="1" applyFill="1" applyBorder="1" applyAlignment="1">
      <alignment horizontal="center" vertical="center" wrapText="1"/>
    </xf>
    <xf numFmtId="0" fontId="48" fillId="2" borderId="7" xfId="110" applyFont="1" applyFill="1" applyBorder="1" applyAlignment="1">
      <alignment horizontal="center" vertical="center" wrapText="1"/>
    </xf>
    <xf numFmtId="0" fontId="48" fillId="2" borderId="12" xfId="110" applyFont="1" applyFill="1" applyBorder="1" applyAlignment="1">
      <alignment horizontal="center" vertical="center" wrapText="1"/>
    </xf>
    <xf numFmtId="0" fontId="17" fillId="0" borderId="0" xfId="110" applyFont="1" applyBorder="1" applyAlignment="1">
      <alignment horizontal="justify" vertical="center" wrapText="1"/>
    </xf>
    <xf numFmtId="0" fontId="0" fillId="0" borderId="0" xfId="0" applyAlignment="1">
      <alignment horizontal="justify" vertical="center" wrapText="1"/>
    </xf>
    <xf numFmtId="3" fontId="14" fillId="0" borderId="0" xfId="110" applyNumberFormat="1" applyFont="1" applyBorder="1" applyAlignment="1">
      <alignment horizontal="center" vertical="center" wrapText="1"/>
    </xf>
    <xf numFmtId="0" fontId="14" fillId="0" borderId="0" xfId="110" applyFont="1" applyBorder="1" applyAlignment="1">
      <alignment horizontal="center" vertical="center" wrapText="1"/>
    </xf>
    <xf numFmtId="3" fontId="13" fillId="0" borderId="0" xfId="110" applyNumberFormat="1" applyFont="1" applyBorder="1" applyAlignment="1">
      <alignment horizontal="center" vertical="center" wrapText="1"/>
    </xf>
    <xf numFmtId="0" fontId="13" fillId="0" borderId="0" xfId="110" applyFont="1" applyBorder="1" applyAlignment="1">
      <alignment horizontal="center" vertical="center" wrapText="1"/>
    </xf>
    <xf numFmtId="0" fontId="5" fillId="0" borderId="0" xfId="110" applyBorder="1" applyAlignment="1">
      <alignment horizontal="center" vertical="center" wrapText="1"/>
    </xf>
    <xf numFmtId="0" fontId="14" fillId="0" borderId="0" xfId="110" applyFont="1" applyBorder="1" applyAlignment="1">
      <alignment horizontal="center" vertical="top" wrapText="1"/>
    </xf>
    <xf numFmtId="0" fontId="13" fillId="0" borderId="0" xfId="110" applyFont="1" applyBorder="1" applyAlignment="1">
      <alignment horizontal="center" vertical="center"/>
    </xf>
    <xf numFmtId="0" fontId="14" fillId="0" borderId="0" xfId="110" applyFont="1" applyBorder="1" applyAlignment="1">
      <alignment horizontal="justify" vertical="center" wrapText="1"/>
    </xf>
    <xf numFmtId="0" fontId="13" fillId="0" borderId="15" xfId="110" applyFont="1" applyBorder="1" applyAlignment="1">
      <alignment horizontal="left" vertical="top" wrapText="1"/>
    </xf>
    <xf numFmtId="0" fontId="13" fillId="0" borderId="0" xfId="110" applyFont="1" applyBorder="1" applyAlignment="1">
      <alignment horizontal="left" vertical="top" wrapText="1"/>
    </xf>
    <xf numFmtId="0" fontId="13" fillId="0" borderId="10" xfId="110" applyFont="1" applyBorder="1" applyAlignment="1">
      <alignment horizontal="left" vertical="top" wrapText="1"/>
    </xf>
    <xf numFmtId="0" fontId="64" fillId="0" borderId="0" xfId="110" applyFont="1" applyBorder="1" applyAlignment="1">
      <alignment horizontal="justify" vertical="top" wrapText="1"/>
    </xf>
    <xf numFmtId="0" fontId="64" fillId="0" borderId="10" xfId="110" applyFont="1" applyBorder="1" applyAlignment="1">
      <alignment horizontal="justify" vertical="top" wrapText="1"/>
    </xf>
    <xf numFmtId="0" fontId="13" fillId="0" borderId="14" xfId="110" applyFont="1" applyBorder="1" applyAlignment="1">
      <alignment horizontal="justify" vertical="top" wrapText="1"/>
    </xf>
    <xf numFmtId="0" fontId="64" fillId="0" borderId="6" xfId="110" applyFont="1" applyBorder="1" applyAlignment="1">
      <alignment horizontal="justify" vertical="top" wrapText="1"/>
    </xf>
    <xf numFmtId="0" fontId="64" fillId="0" borderId="11" xfId="110" applyFont="1" applyBorder="1" applyAlignment="1">
      <alignment horizontal="justify" vertical="top" wrapText="1"/>
    </xf>
    <xf numFmtId="0" fontId="52" fillId="2" borderId="4" xfId="111" applyFont="1" applyFill="1" applyBorder="1" applyAlignment="1">
      <alignment horizontal="center" vertical="center"/>
    </xf>
    <xf numFmtId="0" fontId="90" fillId="2" borderId="4" xfId="111" applyFont="1" applyFill="1" applyBorder="1" applyAlignment="1">
      <alignment horizontal="center" vertical="center" wrapText="1"/>
    </xf>
    <xf numFmtId="0" fontId="90" fillId="2" borderId="2" xfId="111" applyFont="1" applyFill="1" applyBorder="1" applyAlignment="1">
      <alignment horizontal="center" vertical="center" wrapText="1"/>
    </xf>
    <xf numFmtId="0" fontId="90" fillId="2" borderId="3" xfId="111" applyFont="1" applyFill="1" applyBorder="1" applyAlignment="1">
      <alignment horizontal="center" vertical="center" wrapText="1"/>
    </xf>
    <xf numFmtId="0" fontId="90" fillId="2" borderId="5" xfId="111" applyFont="1" applyFill="1" applyBorder="1" applyAlignment="1">
      <alignment horizontal="center" vertical="center" wrapText="1"/>
    </xf>
    <xf numFmtId="0" fontId="90" fillId="2" borderId="7" xfId="111"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12" xfId="0" applyFont="1" applyFill="1" applyBorder="1" applyAlignment="1">
      <alignment horizontal="center" vertical="center" wrapText="1"/>
    </xf>
    <xf numFmtId="0" fontId="13" fillId="2" borderId="5" xfId="112" applyFont="1" applyFill="1" applyBorder="1" applyAlignment="1">
      <alignment horizontal="left" vertical="center" wrapText="1"/>
    </xf>
    <xf numFmtId="0" fontId="13" fillId="2" borderId="7" xfId="112" applyFont="1" applyFill="1" applyBorder="1" applyAlignment="1">
      <alignment horizontal="left" vertical="center" wrapText="1"/>
    </xf>
    <xf numFmtId="0" fontId="13" fillId="2" borderId="12" xfId="112" applyFont="1" applyFill="1" applyBorder="1" applyAlignment="1">
      <alignment horizontal="left" vertical="center" wrapText="1"/>
    </xf>
    <xf numFmtId="0" fontId="13" fillId="0" borderId="5" xfId="6" applyFont="1" applyBorder="1" applyAlignment="1">
      <alignment horizontal="left" vertical="center"/>
    </xf>
    <xf numFmtId="0" fontId="13" fillId="0" borderId="7" xfId="6" applyFont="1" applyBorder="1" applyAlignment="1">
      <alignment horizontal="left" vertical="center"/>
    </xf>
    <xf numFmtId="0" fontId="13" fillId="0" borderId="12" xfId="6" applyFont="1" applyBorder="1" applyAlignment="1">
      <alignment horizontal="left" vertical="center"/>
    </xf>
    <xf numFmtId="0" fontId="13" fillId="0" borderId="5" xfId="0" applyFont="1" applyBorder="1" applyAlignment="1">
      <alignment horizontal="left" vertical="center"/>
    </xf>
    <xf numFmtId="0" fontId="13" fillId="0" borderId="7" xfId="0" applyFont="1" applyBorder="1" applyAlignment="1">
      <alignment horizontal="left" vertical="center"/>
    </xf>
    <xf numFmtId="0" fontId="13" fillId="0" borderId="12" xfId="0" applyFont="1" applyBorder="1" applyAlignment="1">
      <alignment horizontal="left" vertical="center"/>
    </xf>
    <xf numFmtId="0" fontId="15" fillId="2" borderId="1"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0" fillId="2" borderId="7" xfId="0" applyFill="1" applyBorder="1"/>
    <xf numFmtId="0" fontId="0" fillId="2" borderId="12" xfId="0" applyFill="1" applyBorder="1"/>
    <xf numFmtId="0" fontId="15" fillId="0" borderId="5" xfId="0" applyFont="1" applyBorder="1" applyAlignment="1">
      <alignment horizontal="center" vertical="center"/>
    </xf>
    <xf numFmtId="0" fontId="15" fillId="0" borderId="12" xfId="0" applyFont="1" applyBorder="1" applyAlignment="1">
      <alignment horizontal="center" vertical="center"/>
    </xf>
    <xf numFmtId="43" fontId="15" fillId="0" borderId="5" xfId="0" quotePrefix="1" applyNumberFormat="1" applyFont="1" applyBorder="1" applyAlignment="1">
      <alignment horizontal="center" vertical="center"/>
    </xf>
    <xf numFmtId="43" fontId="15" fillId="0" borderId="12" xfId="0" quotePrefix="1" applyNumberFormat="1" applyFont="1" applyBorder="1" applyAlignment="1">
      <alignment horizontal="center" vertical="center"/>
    </xf>
    <xf numFmtId="0" fontId="15" fillId="0" borderId="5" xfId="0" applyFont="1" applyBorder="1" applyAlignment="1">
      <alignment horizontal="center" vertical="center" wrapText="1"/>
    </xf>
    <xf numFmtId="43" fontId="15" fillId="0" borderId="14" xfId="0" quotePrefix="1" applyNumberFormat="1" applyFont="1" applyBorder="1" applyAlignment="1">
      <alignment horizontal="center" vertical="center"/>
    </xf>
    <xf numFmtId="43" fontId="15" fillId="0" borderId="11" xfId="0" quotePrefix="1" applyNumberFormat="1" applyFont="1" applyBorder="1" applyAlignment="1">
      <alignment horizontal="center" vertical="center"/>
    </xf>
    <xf numFmtId="0" fontId="15" fillId="0" borderId="2" xfId="0" quotePrefix="1" applyNumberFormat="1" applyFont="1" applyBorder="1" applyAlignment="1">
      <alignment horizontal="center" vertical="center" wrapText="1"/>
    </xf>
    <xf numFmtId="0" fontId="15" fillId="0" borderId="1" xfId="0" quotePrefix="1" applyNumberFormat="1" applyFont="1" applyBorder="1" applyAlignment="1">
      <alignment horizontal="center" vertical="center" wrapText="1"/>
    </xf>
    <xf numFmtId="0" fontId="15" fillId="0" borderId="3" xfId="0" quotePrefix="1" applyNumberFormat="1" applyFont="1" applyBorder="1" applyAlignment="1">
      <alignment horizontal="center" vertical="center" wrapText="1"/>
    </xf>
    <xf numFmtId="43" fontId="15" fillId="0" borderId="2" xfId="0" quotePrefix="1" applyNumberFormat="1" applyFont="1" applyBorder="1" applyAlignment="1">
      <alignment horizontal="center" vertical="center"/>
    </xf>
    <xf numFmtId="43" fontId="15" fillId="0" borderId="1" xfId="0" quotePrefix="1" applyNumberFormat="1" applyFont="1" applyBorder="1" applyAlignment="1">
      <alignment horizontal="center" vertical="center"/>
    </xf>
    <xf numFmtId="43" fontId="15" fillId="0" borderId="3" xfId="0" quotePrefix="1" applyNumberFormat="1" applyFont="1" applyBorder="1" applyAlignment="1">
      <alignment horizontal="center" vertical="center"/>
    </xf>
    <xf numFmtId="0" fontId="15" fillId="0" borderId="2" xfId="0" quotePrefix="1" applyFont="1" applyBorder="1" applyAlignment="1">
      <alignment horizontal="center" vertical="center" wrapText="1"/>
    </xf>
    <xf numFmtId="0" fontId="15" fillId="0" borderId="1" xfId="0" quotePrefix="1" applyFont="1" applyBorder="1" applyAlignment="1">
      <alignment horizontal="center" vertical="center" wrapText="1"/>
    </xf>
    <xf numFmtId="0" fontId="15" fillId="0" borderId="3" xfId="0" quotePrefix="1" applyFont="1" applyBorder="1" applyAlignment="1">
      <alignment horizontal="center" vertical="center" wrapText="1"/>
    </xf>
    <xf numFmtId="0" fontId="15" fillId="0" borderId="2" xfId="0" quotePrefix="1" applyFont="1" applyBorder="1" applyAlignment="1">
      <alignment horizontal="center" vertical="center"/>
    </xf>
    <xf numFmtId="0" fontId="15" fillId="0" borderId="1" xfId="0" quotePrefix="1" applyFont="1" applyBorder="1" applyAlignment="1">
      <alignment horizontal="center" vertical="center"/>
    </xf>
    <xf numFmtId="0" fontId="15" fillId="0" borderId="3" xfId="0" quotePrefix="1" applyFont="1" applyBorder="1" applyAlignment="1">
      <alignment horizontal="center" vertical="center"/>
    </xf>
    <xf numFmtId="44" fontId="15" fillId="0" borderId="2" xfId="0" quotePrefix="1" applyNumberFormat="1" applyFont="1" applyBorder="1" applyAlignment="1">
      <alignment horizontal="left" vertical="center" wrapText="1"/>
    </xf>
    <xf numFmtId="44" fontId="15" fillId="0" borderId="1" xfId="0" quotePrefix="1" applyNumberFormat="1" applyFont="1" applyBorder="1" applyAlignment="1">
      <alignment horizontal="left" vertical="center" wrapText="1"/>
    </xf>
    <xf numFmtId="44" fontId="15" fillId="0" borderId="3" xfId="0" quotePrefix="1" applyNumberFormat="1" applyFont="1" applyBorder="1" applyAlignment="1">
      <alignment horizontal="left" vertical="center" wrapText="1"/>
    </xf>
    <xf numFmtId="0" fontId="15" fillId="2" borderId="12"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1" fillId="2" borderId="5" xfId="7" applyFont="1" applyFill="1" applyBorder="1" applyAlignment="1">
      <alignment horizontal="center" vertical="center" wrapText="1"/>
    </xf>
    <xf numFmtId="0" fontId="11" fillId="2" borderId="7" xfId="7" applyFont="1" applyFill="1" applyBorder="1" applyAlignment="1">
      <alignment horizontal="center" vertical="center" wrapText="1"/>
    </xf>
    <xf numFmtId="0" fontId="11" fillId="2" borderId="12" xfId="7" applyFont="1" applyFill="1" applyBorder="1" applyAlignment="1">
      <alignment horizontal="center" vertical="center" wrapText="1"/>
    </xf>
    <xf numFmtId="0" fontId="15" fillId="2" borderId="5" xfId="7" applyFont="1" applyFill="1" applyBorder="1" applyAlignment="1">
      <alignment horizontal="center" vertical="center" wrapText="1"/>
    </xf>
    <xf numFmtId="0" fontId="15" fillId="2" borderId="7" xfId="7" applyFont="1" applyFill="1" applyBorder="1" applyAlignment="1">
      <alignment horizontal="center" vertical="center" wrapText="1"/>
    </xf>
    <xf numFmtId="0" fontId="15" fillId="2" borderId="12" xfId="7" applyFont="1" applyFill="1" applyBorder="1" applyAlignment="1">
      <alignment horizontal="center" vertical="center" wrapText="1"/>
    </xf>
    <xf numFmtId="0" fontId="15" fillId="0" borderId="5" xfId="7" applyFont="1" applyBorder="1" applyAlignment="1">
      <alignment horizontal="justify" vertical="center" wrapText="1"/>
    </xf>
    <xf numFmtId="0" fontId="15" fillId="0" borderId="12" xfId="7" applyFont="1" applyBorder="1" applyAlignment="1">
      <alignment horizontal="justify" vertical="center" wrapText="1"/>
    </xf>
    <xf numFmtId="0" fontId="15" fillId="0" borderId="5" xfId="7" applyFont="1" applyFill="1" applyBorder="1" applyAlignment="1">
      <alignment horizontal="justify" vertical="center"/>
    </xf>
    <xf numFmtId="0" fontId="15" fillId="0" borderId="7" xfId="7" applyFont="1" applyFill="1" applyBorder="1" applyAlignment="1">
      <alignment horizontal="justify" vertical="center"/>
    </xf>
    <xf numFmtId="0" fontId="15" fillId="0" borderId="12" xfId="7" applyFont="1" applyFill="1" applyBorder="1" applyAlignment="1">
      <alignment horizontal="justify" vertical="center"/>
    </xf>
    <xf numFmtId="0" fontId="17" fillId="0" borderId="7" xfId="7" applyFont="1" applyBorder="1" applyAlignment="1">
      <alignment horizontal="center"/>
    </xf>
    <xf numFmtId="0" fontId="17" fillId="0" borderId="12" xfId="7" applyFont="1" applyBorder="1"/>
    <xf numFmtId="0" fontId="12" fillId="2" borderId="2" xfId="12" applyFont="1" applyFill="1" applyBorder="1" applyAlignment="1">
      <alignment horizontal="center" vertical="center" wrapText="1"/>
    </xf>
    <xf numFmtId="0" fontId="12" fillId="2" borderId="3" xfId="12" applyFont="1" applyFill="1" applyBorder="1" applyAlignment="1">
      <alignment horizontal="center" vertical="center" wrapText="1"/>
    </xf>
    <xf numFmtId="0" fontId="17" fillId="2" borderId="7" xfId="0" applyFont="1" applyFill="1" applyBorder="1"/>
    <xf numFmtId="0" fontId="15" fillId="2" borderId="2" xfId="12" applyFont="1" applyFill="1" applyBorder="1" applyAlignment="1">
      <alignment horizontal="center" vertical="center" wrapText="1"/>
    </xf>
    <xf numFmtId="0" fontId="15" fillId="2" borderId="3" xfId="12" applyFont="1" applyFill="1" applyBorder="1" applyAlignment="1">
      <alignment horizontal="center" vertical="center" wrapText="1"/>
    </xf>
    <xf numFmtId="0" fontId="10" fillId="37" borderId="0" xfId="0" applyFont="1" applyFill="1" applyAlignment="1">
      <alignment horizontal="left" wrapText="1"/>
    </xf>
    <xf numFmtId="0" fontId="13" fillId="2" borderId="25" xfId="107" applyFont="1" applyFill="1" applyBorder="1" applyAlignment="1">
      <alignment horizontal="center" vertical="center"/>
    </xf>
    <xf numFmtId="0" fontId="13" fillId="2" borderId="26" xfId="107" applyFont="1" applyFill="1" applyBorder="1" applyAlignment="1">
      <alignment horizontal="center" vertical="center"/>
    </xf>
    <xf numFmtId="0" fontId="13" fillId="2" borderId="27" xfId="107" applyFont="1" applyFill="1" applyBorder="1" applyAlignment="1">
      <alignment horizontal="center" vertical="center"/>
    </xf>
    <xf numFmtId="0" fontId="13" fillId="2" borderId="28" xfId="107" applyFont="1" applyFill="1" applyBorder="1" applyAlignment="1">
      <alignment horizontal="center" vertical="center"/>
    </xf>
    <xf numFmtId="0" fontId="13" fillId="2" borderId="0" xfId="107" applyFont="1" applyFill="1" applyBorder="1" applyAlignment="1">
      <alignment horizontal="center" vertical="center"/>
    </xf>
    <xf numFmtId="0" fontId="13" fillId="2" borderId="29" xfId="107" applyFont="1" applyFill="1" applyBorder="1" applyAlignment="1">
      <alignment horizontal="center" vertical="center"/>
    </xf>
    <xf numFmtId="0" fontId="13" fillId="2" borderId="0" xfId="108" applyFont="1" applyFill="1" applyBorder="1" applyAlignment="1">
      <alignment horizontal="center" vertical="center"/>
    </xf>
    <xf numFmtId="0" fontId="13" fillId="2" borderId="29" xfId="108" applyFont="1" applyFill="1" applyBorder="1" applyAlignment="1">
      <alignment horizontal="center" vertical="center"/>
    </xf>
    <xf numFmtId="0" fontId="13" fillId="2" borderId="0" xfId="108" applyFont="1" applyFill="1" applyBorder="1" applyAlignment="1">
      <alignment horizontal="center" vertical="center" wrapText="1"/>
    </xf>
  </cellXfs>
  <cellStyles count="289">
    <cellStyle name="20% - Énfasis1 2" xfId="16"/>
    <cellStyle name="20% - Énfasis1 2 2" xfId="186"/>
    <cellStyle name="20% - Énfasis1 2 3" xfId="124"/>
    <cellStyle name="20% - Énfasis1 3" xfId="270"/>
    <cellStyle name="20% - Énfasis2 2" xfId="17"/>
    <cellStyle name="20% - Énfasis2 2 2" xfId="187"/>
    <cellStyle name="20% - Énfasis2 2 3" xfId="125"/>
    <cellStyle name="20% - Énfasis2 3" xfId="269"/>
    <cellStyle name="20% - Énfasis3 2" xfId="18"/>
    <cellStyle name="20% - Énfasis3 2 2" xfId="188"/>
    <cellStyle name="20% - Énfasis3 2 3" xfId="126"/>
    <cellStyle name="20% - Énfasis3 3" xfId="239"/>
    <cellStyle name="20% - Énfasis4 2" xfId="19"/>
    <cellStyle name="20% - Énfasis4 2 2" xfId="189"/>
    <cellStyle name="20% - Énfasis4 2 3" xfId="127"/>
    <cellStyle name="20% - Énfasis4 3" xfId="268"/>
    <cellStyle name="20% - Énfasis5 2" xfId="20"/>
    <cellStyle name="20% - Énfasis5 2 2" xfId="190"/>
    <cellStyle name="20% - Énfasis5 2 3" xfId="128"/>
    <cellStyle name="20% - Énfasis5 3" xfId="21"/>
    <cellStyle name="20% - Énfasis5 3 2" xfId="191"/>
    <cellStyle name="20% - Énfasis5 3 3" xfId="129"/>
    <cellStyle name="20% - Énfasis5 4" xfId="267"/>
    <cellStyle name="20% - Énfasis6 2" xfId="22"/>
    <cellStyle name="20% - Énfasis6 2 2" xfId="192"/>
    <cellStyle name="20% - Énfasis6 2 3" xfId="130"/>
    <cellStyle name="20% - Énfasis6 3" xfId="23"/>
    <cellStyle name="20% - Énfasis6 3 2" xfId="193"/>
    <cellStyle name="20% - Énfasis6 3 3" xfId="131"/>
    <cellStyle name="20% - Énfasis6 4" xfId="266"/>
    <cellStyle name="40% - Énfasis1 2" xfId="24"/>
    <cellStyle name="40% - Énfasis1 2 2" xfId="194"/>
    <cellStyle name="40% - Énfasis1 2 3" xfId="132"/>
    <cellStyle name="40% - Énfasis1 3" xfId="25"/>
    <cellStyle name="40% - Énfasis1 3 2" xfId="195"/>
    <cellStyle name="40% - Énfasis1 3 3" xfId="133"/>
    <cellStyle name="40% - Énfasis1 4" xfId="271"/>
    <cellStyle name="40% - Énfasis2 2" xfId="26"/>
    <cellStyle name="40% - Énfasis2 2 2" xfId="196"/>
    <cellStyle name="40% - Énfasis2 2 3" xfId="134"/>
    <cellStyle name="40% - Énfasis2 3" xfId="27"/>
    <cellStyle name="40% - Énfasis2 3 2" xfId="197"/>
    <cellStyle name="40% - Énfasis2 3 3" xfId="135"/>
    <cellStyle name="40% - Énfasis2 4" xfId="265"/>
    <cellStyle name="40% - Énfasis3 2" xfId="28"/>
    <cellStyle name="40% - Énfasis3 2 2" xfId="198"/>
    <cellStyle name="40% - Énfasis3 2 3" xfId="136"/>
    <cellStyle name="40% - Énfasis3 3" xfId="264"/>
    <cellStyle name="40% - Énfasis4 2" xfId="29"/>
    <cellStyle name="40% - Énfasis4 2 2" xfId="199"/>
    <cellStyle name="40% - Énfasis4 2 3" xfId="137"/>
    <cellStyle name="40% - Énfasis4 3" xfId="30"/>
    <cellStyle name="40% - Énfasis4 3 2" xfId="200"/>
    <cellStyle name="40% - Énfasis4 3 3" xfId="138"/>
    <cellStyle name="40% - Énfasis4 4" xfId="263"/>
    <cellStyle name="40% - Énfasis5 2" xfId="31"/>
    <cellStyle name="40% - Énfasis5 2 2" xfId="201"/>
    <cellStyle name="40% - Énfasis5 2 3" xfId="139"/>
    <cellStyle name="40% - Énfasis5 3" xfId="32"/>
    <cellStyle name="40% - Énfasis5 3 2" xfId="202"/>
    <cellStyle name="40% - Énfasis5 3 3" xfId="140"/>
    <cellStyle name="40% - Énfasis5 4" xfId="262"/>
    <cellStyle name="40% - Énfasis6 2" xfId="33"/>
    <cellStyle name="40% - Énfasis6 2 2" xfId="203"/>
    <cellStyle name="40% - Énfasis6 2 3" xfId="141"/>
    <cellStyle name="40% - Énfasis6 3" xfId="34"/>
    <cellStyle name="40% - Énfasis6 3 2" xfId="204"/>
    <cellStyle name="40% - Énfasis6 3 3" xfId="142"/>
    <cellStyle name="40% - Énfasis6 4" xfId="244"/>
    <cellStyle name="60% - Énfasis1 2" xfId="35"/>
    <cellStyle name="60% - Énfasis1 3" xfId="261"/>
    <cellStyle name="60% - Énfasis2 2" xfId="36"/>
    <cellStyle name="60% - Énfasis2 3" xfId="243"/>
    <cellStyle name="60% - Énfasis3 2" xfId="37"/>
    <cellStyle name="60% - Énfasis3 3" xfId="260"/>
    <cellStyle name="60% - Énfasis4 2" xfId="38"/>
    <cellStyle name="60% - Énfasis4 3" xfId="242"/>
    <cellStyle name="60% - Énfasis5 2" xfId="39"/>
    <cellStyle name="60% - Énfasis5 3" xfId="241"/>
    <cellStyle name="60% - Énfasis6 2" xfId="40"/>
    <cellStyle name="60% - Énfasis6 3" xfId="240"/>
    <cellStyle name="Buena 2" xfId="41"/>
    <cellStyle name="Bueno 2" xfId="259"/>
    <cellStyle name="Cálculo 2" xfId="42"/>
    <cellStyle name="Cálculo 3" xfId="258"/>
    <cellStyle name="Celda de comprobación 2" xfId="43"/>
    <cellStyle name="Celda de comprobación 3" xfId="257"/>
    <cellStyle name="Celda vinculada 2" xfId="44"/>
    <cellStyle name="Celda vinculada 3" xfId="256"/>
    <cellStyle name="Encabezado 1 2" xfId="278"/>
    <cellStyle name="Encabezado 4 2" xfId="45"/>
    <cellStyle name="Encabezado 4 3" xfId="255"/>
    <cellStyle name="Énfasis1 2" xfId="46"/>
    <cellStyle name="Énfasis1 3" xfId="254"/>
    <cellStyle name="Énfasis2 2" xfId="47"/>
    <cellStyle name="Énfasis2 3" xfId="253"/>
    <cellStyle name="Énfasis3 2" xfId="48"/>
    <cellStyle name="Énfasis3 3" xfId="252"/>
    <cellStyle name="Énfasis4 2" xfId="49"/>
    <cellStyle name="Énfasis4 3" xfId="251"/>
    <cellStyle name="Énfasis5 2" xfId="50"/>
    <cellStyle name="Énfasis5 3" xfId="250"/>
    <cellStyle name="Énfasis6 2" xfId="51"/>
    <cellStyle name="Énfasis6 3" xfId="249"/>
    <cellStyle name="Entrada 2" xfId="52"/>
    <cellStyle name="Entrada 3" xfId="248"/>
    <cellStyle name="Euro" xfId="53"/>
    <cellStyle name="Excel Built-in Normal" xfId="54"/>
    <cellStyle name="Incorrecto 2" xfId="55"/>
    <cellStyle name="Incorrecto 3" xfId="247"/>
    <cellStyle name="Millares" xfId="1" builtinId="3"/>
    <cellStyle name="Millares 10" xfId="284"/>
    <cellStyle name="Millares 11" xfId="116"/>
    <cellStyle name="Millares 2" xfId="2"/>
    <cellStyle name="Millares 2 2" xfId="3"/>
    <cellStyle name="Millares 2 2 2" xfId="179"/>
    <cellStyle name="Millares 2 2 3" xfId="118"/>
    <cellStyle name="Millares 2 3" xfId="56"/>
    <cellStyle name="Millares 2 3 2" xfId="205"/>
    <cellStyle name="Millares 2 3 3" xfId="143"/>
    <cellStyle name="Millares 2 4" xfId="115"/>
    <cellStyle name="Millares 2 4 2" xfId="178"/>
    <cellStyle name="Millares 2 5" xfId="288"/>
    <cellStyle name="Millares 2 6" xfId="117"/>
    <cellStyle name="Millares 3" xfId="4"/>
    <cellStyle name="Millares 3 2" xfId="57"/>
    <cellStyle name="Millares 3 2 2" xfId="206"/>
    <cellStyle name="Millares 3 2 3" xfId="144"/>
    <cellStyle name="Millares 3 3" xfId="180"/>
    <cellStyle name="Millares 3 4" xfId="119"/>
    <cellStyle name="Millares 4" xfId="5"/>
    <cellStyle name="Millares 4 2" xfId="181"/>
    <cellStyle name="Millares 4 3" xfId="120"/>
    <cellStyle name="Millares 5" xfId="58"/>
    <cellStyle name="Millares 5 2" xfId="207"/>
    <cellStyle name="Millares 5 3" xfId="145"/>
    <cellStyle name="Millares 6" xfId="59"/>
    <cellStyle name="Millares 6 2" xfId="208"/>
    <cellStyle name="Millares 6 3" xfId="146"/>
    <cellStyle name="Millares 7" xfId="60"/>
    <cellStyle name="Millares 7 2" xfId="61"/>
    <cellStyle name="Millares 7 2 2" xfId="210"/>
    <cellStyle name="Millares 7 2 3" xfId="148"/>
    <cellStyle name="Millares 7 3" xfId="113"/>
    <cellStyle name="Millares 7 3 2" xfId="209"/>
    <cellStyle name="Millares 7 4" xfId="147"/>
    <cellStyle name="Millares 8" xfId="109"/>
    <cellStyle name="Millares 8 2" xfId="238"/>
    <cellStyle name="Millares 8 3" xfId="176"/>
    <cellStyle name="Millares 9" xfId="177"/>
    <cellStyle name="Millares 9 2" xfId="282"/>
    <cellStyle name="Moneda 2" xfId="62"/>
    <cellStyle name="Moneda 2 2" xfId="211"/>
    <cellStyle name="Moneda 2 3" xfId="149"/>
    <cellStyle name="Moneda 3" xfId="63"/>
    <cellStyle name="Neutral 2" xfId="64"/>
    <cellStyle name="Neutral 3" xfId="246"/>
    <cellStyle name="Normal" xfId="0" builtinId="0"/>
    <cellStyle name="Normal 10" xfId="65"/>
    <cellStyle name="Normal 10 2" xfId="66"/>
    <cellStyle name="Normal 10 2 2" xfId="110"/>
    <cellStyle name="Normal 11" xfId="67"/>
    <cellStyle name="Normal 11 2" xfId="212"/>
    <cellStyle name="Normal 11 3" xfId="150"/>
    <cellStyle name="Normal 12" xfId="68"/>
    <cellStyle name="Normal 12 2" xfId="69"/>
    <cellStyle name="Normal 12 2 2" xfId="214"/>
    <cellStyle name="Normal 12 2 3" xfId="152"/>
    <cellStyle name="Normal 12 3" xfId="213"/>
    <cellStyle name="Normal 12 4" xfId="151"/>
    <cellStyle name="Normal 13" xfId="70"/>
    <cellStyle name="Normal 13 2" xfId="71"/>
    <cellStyle name="Normal 13 2 2" xfId="216"/>
    <cellStyle name="Normal 13 2 3" xfId="154"/>
    <cellStyle name="Normal 13 3" xfId="215"/>
    <cellStyle name="Normal 13 4" xfId="153"/>
    <cellStyle name="Normal 14" xfId="72"/>
    <cellStyle name="Normal 14 2" xfId="217"/>
    <cellStyle name="Normal 14 3" xfId="155"/>
    <cellStyle name="Normal 15" xfId="73"/>
    <cellStyle name="Normal 15 2" xfId="218"/>
    <cellStyle name="Normal 15 3" xfId="156"/>
    <cellStyle name="Normal 16" xfId="74"/>
    <cellStyle name="Normal 16 2" xfId="219"/>
    <cellStyle name="Normal 16 3" xfId="157"/>
    <cellStyle name="Normal 17" xfId="75"/>
    <cellStyle name="Normal 17 2" xfId="76"/>
    <cellStyle name="Normal 17 2 2" xfId="221"/>
    <cellStyle name="Normal 17 2 3" xfId="159"/>
    <cellStyle name="Normal 17 3" xfId="111"/>
    <cellStyle name="Normal 17 3 2" xfId="220"/>
    <cellStyle name="Normal 17 4" xfId="158"/>
    <cellStyle name="Normal 18" xfId="77"/>
    <cellStyle name="Normal 19" xfId="106"/>
    <cellStyle name="Normal 19 2" xfId="237"/>
    <cellStyle name="Normal 19 3" xfId="175"/>
    <cellStyle name="Normal 2" xfId="6"/>
    <cellStyle name="Normal 2 10" xfId="245"/>
    <cellStyle name="Normal 2 2" xfId="7"/>
    <cellStyle name="Normal 2 2 2" xfId="78"/>
    <cellStyle name="Normal 2 2 2 2" xfId="112"/>
    <cellStyle name="Normal 2 2 3" xfId="182"/>
    <cellStyle name="Normal 2 3" xfId="79"/>
    <cellStyle name="Normal 2 3 2" xfId="222"/>
    <cellStyle name="Normal 2 3 3" xfId="160"/>
    <cellStyle name="Normal 2 4" xfId="80"/>
    <cellStyle name="Normal 2 4 2" xfId="223"/>
    <cellStyle name="Normal 2 4 3" xfId="161"/>
    <cellStyle name="Normal 2 5" xfId="81"/>
    <cellStyle name="Normal 2 5 2" xfId="224"/>
    <cellStyle name="Normal 2 5 3" xfId="162"/>
    <cellStyle name="Normal 2 6" xfId="82"/>
    <cellStyle name="Normal 2 6 2" xfId="225"/>
    <cellStyle name="Normal 2 6 3" xfId="163"/>
    <cellStyle name="Normal 2 7" xfId="83"/>
    <cellStyle name="Normal 2 7 2" xfId="226"/>
    <cellStyle name="Normal 2 7 3" xfId="164"/>
    <cellStyle name="Normal 2 8" xfId="84"/>
    <cellStyle name="Normal 2 8 2" xfId="227"/>
    <cellStyle name="Normal 2 8 3" xfId="165"/>
    <cellStyle name="Normal 2 9" xfId="107"/>
    <cellStyle name="Normal 2_BASE 2010 B" xfId="85"/>
    <cellStyle name="Normal 20" xfId="272"/>
    <cellStyle name="Normal 21" xfId="283"/>
    <cellStyle name="Normal 3" xfId="8"/>
    <cellStyle name="Normal 3 2" xfId="9"/>
    <cellStyle name="Normal 3 2 2" xfId="183"/>
    <cellStyle name="Normal 3 2 2 2" xfId="285"/>
    <cellStyle name="Normal 3 2 3" xfId="121"/>
    <cellStyle name="Normal 3 3" xfId="86"/>
    <cellStyle name="Normal 3 3 2" xfId="228"/>
    <cellStyle name="Normal 3 3 3" xfId="166"/>
    <cellStyle name="Normal 3 4" xfId="87"/>
    <cellStyle name="Normal 3 4 2" xfId="229"/>
    <cellStyle name="Normal 3 4 3" xfId="167"/>
    <cellStyle name="Normal 3 5" xfId="88"/>
    <cellStyle name="Normal 3 5 2" xfId="230"/>
    <cellStyle name="Normal 3 5 3" xfId="168"/>
    <cellStyle name="Normal 3 6" xfId="114"/>
    <cellStyle name="Normal 4" xfId="10"/>
    <cellStyle name="Normal 4 2" xfId="89"/>
    <cellStyle name="Normal 4 2 2" xfId="231"/>
    <cellStyle name="Normal 4 2 3" xfId="169"/>
    <cellStyle name="Normal 4 3" xfId="184"/>
    <cellStyle name="Normal 4 3 2" xfId="286"/>
    <cellStyle name="Normal 4 4" xfId="122"/>
    <cellStyle name="Normal 5" xfId="11"/>
    <cellStyle name="Normal 5 2" xfId="90"/>
    <cellStyle name="Normal 5 2 2" xfId="232"/>
    <cellStyle name="Normal 5 2 3" xfId="170"/>
    <cellStyle name="Normal 5 3" xfId="91"/>
    <cellStyle name="Normal 5 3 2" xfId="233"/>
    <cellStyle name="Normal 5 3 3" xfId="171"/>
    <cellStyle name="Normal 5 4" xfId="185"/>
    <cellStyle name="Normal 5 5" xfId="123"/>
    <cellStyle name="Normal 6" xfId="92"/>
    <cellStyle name="Normal 6 2" xfId="234"/>
    <cellStyle name="Normal 6 3" xfId="172"/>
    <cellStyle name="Normal 7" xfId="93"/>
    <cellStyle name="Normal 7 2" xfId="287"/>
    <cellStyle name="Normal 8" xfId="94"/>
    <cellStyle name="Normal 8 2" xfId="235"/>
    <cellStyle name="Normal 8 3" xfId="173"/>
    <cellStyle name="Normal 9" xfId="95"/>
    <cellStyle name="Normal_FORMATO IAIE IAT" xfId="12"/>
    <cellStyle name="Normal_Formatos E-M  2008 Benito Juárez" xfId="13"/>
    <cellStyle name="Normal_Invi_07_LEER" xfId="108"/>
    <cellStyle name="Notas 2" xfId="96"/>
    <cellStyle name="Notas 2 2" xfId="236"/>
    <cellStyle name="Notas 2 3" xfId="174"/>
    <cellStyle name="Notas 3" xfId="97"/>
    <cellStyle name="Notas 4" xfId="273"/>
    <cellStyle name="Porcentual 2" xfId="14"/>
    <cellStyle name="Porcentual 2 2" xfId="15"/>
    <cellStyle name="Salida 2" xfId="98"/>
    <cellStyle name="Salida 3" xfId="274"/>
    <cellStyle name="Texto de advertencia 2" xfId="99"/>
    <cellStyle name="Texto de advertencia 3" xfId="275"/>
    <cellStyle name="Texto explicativo 2" xfId="100"/>
    <cellStyle name="Texto explicativo 3" xfId="276"/>
    <cellStyle name="Título 1 2" xfId="101"/>
    <cellStyle name="Título 2 2" xfId="102"/>
    <cellStyle name="Título 2 3" xfId="279"/>
    <cellStyle name="Título 3 2" xfId="103"/>
    <cellStyle name="Título 3 3" xfId="280"/>
    <cellStyle name="Título 4" xfId="104"/>
    <cellStyle name="Título 5" xfId="277"/>
    <cellStyle name="Total 2" xfId="105"/>
    <cellStyle name="Total 3" xfId="281"/>
  </cellStyles>
  <dxfs count="7">
    <dxf>
      <font>
        <color theme="0"/>
      </font>
    </dxf>
    <dxf>
      <font>
        <color theme="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3.xml"/><Relationship Id="rId50" Type="http://schemas.openxmlformats.org/officeDocument/2006/relationships/externalLink" Target="externalLinks/externalLink6.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3" Type="http://schemas.openxmlformats.org/officeDocument/2006/relationships/externalLink" Target="externalLinks/externalLink9.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5.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4.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7.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762000</xdr:colOff>
      <xdr:row>13</xdr:row>
      <xdr:rowOff>30480</xdr:rowOff>
    </xdr:from>
    <xdr:to>
      <xdr:col>8</xdr:col>
      <xdr:colOff>1280160</xdr:colOff>
      <xdr:row>18</xdr:row>
      <xdr:rowOff>38100</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2628900" y="3200400"/>
          <a:ext cx="5151120" cy="11887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2035629</xdr:colOff>
      <xdr:row>10</xdr:row>
      <xdr:rowOff>283027</xdr:rowOff>
    </xdr:from>
    <xdr:to>
      <xdr:col>7</xdr:col>
      <xdr:colOff>272143</xdr:colOff>
      <xdr:row>11</xdr:row>
      <xdr:rowOff>723898</xdr:rowOff>
    </xdr:to>
    <xdr:pic>
      <xdr:nvPicPr>
        <xdr:cNvPr id="2" name="Imagen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4158343" y="4212770"/>
          <a:ext cx="6509657" cy="17253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2689860</xdr:colOff>
      <xdr:row>12</xdr:row>
      <xdr:rowOff>68580</xdr:rowOff>
    </xdr:from>
    <xdr:to>
      <xdr:col>5</xdr:col>
      <xdr:colOff>381000</xdr:colOff>
      <xdr:row>17</xdr:row>
      <xdr:rowOff>76200</xdr:rowOff>
    </xdr:to>
    <xdr:pic>
      <xdr:nvPicPr>
        <xdr:cNvPr id="2" name="Imagen 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2689860" y="3185160"/>
          <a:ext cx="4457700" cy="11506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2644140</xdr:colOff>
      <xdr:row>13</xdr:row>
      <xdr:rowOff>289560</xdr:rowOff>
    </xdr:from>
    <xdr:to>
      <xdr:col>2</xdr:col>
      <xdr:colOff>800100</xdr:colOff>
      <xdr:row>17</xdr:row>
      <xdr:rowOff>135255</xdr:rowOff>
    </xdr:to>
    <xdr:pic>
      <xdr:nvPicPr>
        <xdr:cNvPr id="2" name="Imagen 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a:stretch>
          <a:fillRect/>
        </a:stretch>
      </xdr:blipFill>
      <xdr:spPr>
        <a:xfrm>
          <a:off x="2644140" y="2590800"/>
          <a:ext cx="4533900" cy="12096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DRES\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Documents%20and%20Settings\SFINANZAS\Configuraci&#243;n%20local\Archivos%20temporales%20de%20Internet\Content.Outlook\P59IK4FR\Mis%20documentos\2008\Macros\IAT\IAT%20ver%201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NDRES\Documents%20and%20Settings\SFINANZAS\Mis%20documentos\EJERCICIO%202009\GU&#205;A%20IAT2009\GU&#205;A%20E-J%202009\GUIA%20IAT%20ENERO-DICIEMBRE\GU&#205;A%20ULTIMA\Copia%20de%20IAT%20ver%209.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SFINANZAS\Configuraci&#243;n%20local\Archivos%20temporales%20de%20Internet\Content.Outlook\P59IK4FR\GUIA%20IAT%20ENERO-DICIEMBRE\GU&#205;A%20ULTIMA\Copia%20de%20IAT%20ver%209.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Documents%20and%20Settings\SFINANZAS\Mis%20documentos\EJERCICIO%202009\GU&#205;A%20IAT2009\GU&#205;A%20E-J%202009\GUIA%20IAT%20ENERO-DICIEMBRE\GU&#205;A%20ULTIMA\Copia%20de%20IAT%20ver%209.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Users\Finanzas\AppData\Local\Microsoft\Windows\Temporary%20Internet%20Files\Content.Outlook\64HL10I4\ESTADO%20ANAL&#205;TICO%20DEL%20EJERCICIO.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NDRES\Users\Finanzas\AppData\Local\Microsoft\Windows\Temporary%20Internet%20Files\Content.Outlook\64HL10I4\ESTADO%20ANAL&#205;TICO%20DEL%20EJERCIC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efreshError="1">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AY5" t="str">
            <v>ASAMBLEA LEGISLATIVA DEL DF</v>
          </cell>
          <cell r="AZ5" t="str">
            <v>UNIDAD RESPONSABLE: 17 L0 00 ASAMBLEA LEGISLATIVA DEL DF</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AY6" t="str">
            <v>AUTORIDAD DEL CENTRO HISTÓRICO</v>
          </cell>
          <cell r="AZ6" t="str">
            <v>UNIDAD RESPONSABLE: 01 CD 01 AUTORIDAD DEL CENTRO HISTÓRICO</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AY7" t="str">
            <v>CAJA DE PREVISIÓN DE LA POLICÍA AUXILIAR DEL DF</v>
          </cell>
          <cell r="AZ7" t="str">
            <v>UNIDAD RESPONSABLE: 11 PD PA CAJA DE PREVISIÓN DE LA POLICÍA AUXILIAR DEL DF</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AY8" t="str">
            <v>CAJA DE PREVISIÓN DE LA POLICÍA PREVENTIVA</v>
          </cell>
          <cell r="AZ8" t="str">
            <v>UNIDAD RESPONSABLE: 12 PD PP CAJA DE PREVISIÓN DE LA POLICÍA PREVENTIVA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AY9" t="str">
            <v>CAJA DE PREVISIÓN PARA TRABAJADORES A LISTA DE RAYA DEL GDF</v>
          </cell>
          <cell r="AZ9" t="str">
            <v>UNIDAD RESPONSABLE: 12 PD LR CAJA DE PREVISIÓN PARA TRABAJADORES A LISTA DE RAYA DEL GDF</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AY10" t="str">
            <v>COMISIÓN DE DERECHOS HUMANOS DEL DF</v>
          </cell>
          <cell r="AZ10" t="str">
            <v>UNIDAD RESPONSABLE: 23 A0 00 COMISIÓN DE DERECHOS HUMANOS DEL DF</v>
          </cell>
          <cell r="DE10" t="str">
            <v>COMISIÓN DE DERECHOS HUMANOS DEL DF</v>
          </cell>
          <cell r="DF10" t="str">
            <v>NO</v>
          </cell>
          <cell r="DH10" t="str">
            <v>COMISIÓN DE DERECHOS HUMANOS DEL DF</v>
          </cell>
          <cell r="DI10" t="str">
            <v>NO</v>
          </cell>
        </row>
        <row r="11">
          <cell r="Y11" t="str">
            <v>CONSEJO DE EVALUACIÓN DEL DESARROLLO SOCIAL DEL DF</v>
          </cell>
          <cell r="AA11" t="str">
            <v>VAYA A LA HOJA INICIO Y SELECIONE LA UNIDAD RESPONSABLE CORRESPONDIENTE A ESTE INFORME</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AY11" t="str">
            <v>CONSEJERÍA JURÍDICA Y SERVICIOS LEGALES</v>
          </cell>
          <cell r="AZ11" t="str">
            <v>UNIDAD RESPONSABLE: 25 C0 01 CONSEJERÍA JURÍDICA Y SERVICIOS LEGALES</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AY12" t="str">
            <v>CONSEJO DE EVALUACIÓN DEL DESARROLLO SOCIAL DEL DF</v>
          </cell>
          <cell r="AZ12" t="str">
            <v>UNIDAD RESPONSABLE: 08 PD CE CONSEJO DE EVALUACIÓN DEL DESARROLLO SOCIAL DEL DF</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AY13" t="str">
            <v>CONSEJO DE LA JUDICATURA DEL DF</v>
          </cell>
          <cell r="AZ13" t="str">
            <v>UNIDAD RESPONSABLE: 20 J0 00 CONSEJO DE LA JUDICATURA DEL DF</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AY14" t="str">
            <v>CONTADURÍA MAYOR DE HACIENDA DE LA ALDF</v>
          </cell>
          <cell r="AZ14" t="str">
            <v>UNIDAD RESPONSABLE: 18 L0 00 CONTADURÍA MAYOR DE HACIENDA DE LA ALDF</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AY15" t="str">
            <v>CONTRALORÍA GENERAL</v>
          </cell>
          <cell r="AZ15" t="str">
            <v>UNIDAD RESPONSABLE: 13 C0 01 CONTRALORÍA GENERAL</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AY16" t="str">
            <v>CORPORACIÓN MEXICANA DE IMPRESIÓN S.A. DE C.V.</v>
          </cell>
          <cell r="AZ16" t="str">
            <v>UNIDAD RESPONSABLE: 12 PE CM CORPORACIÓN MEXICANA DE IMPRESIÓN S.A. DE C.V.</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AY17" t="str">
            <v>DELEGACIÓN ÁLVARO OBREGÓN</v>
          </cell>
          <cell r="AZ17" t="str">
            <v>UNIDAD RESPONSABLE: 02 CD 01 DELEGACIÓN ÁLVARO OBREGÓN</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AY18" t="str">
            <v>DELEGACIÓN AZCAPOTZALCO</v>
          </cell>
          <cell r="AZ18" t="str">
            <v>UNIDAD RESPONSABLE: 02 CD 02 DELEGACIÓN AZCAPOTZALCO</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AY19" t="str">
            <v>DELEGACIÓN BENITO JUÁREZ</v>
          </cell>
          <cell r="AZ19" t="str">
            <v>UNIDAD RESPONSABLE: 02 CD 03 DELEGACIÓN BENITO JUÁREZ</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AY20" t="str">
            <v>DELEGACIÓN COYOACÁN</v>
          </cell>
          <cell r="AZ20" t="str">
            <v>UNIDAD RESPONSABLE: 02 CD 04 DELEGACIÓN COYOACÁN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AY21" t="str">
            <v>DELEGACIÓN CUAJIMALPA DE MORELOS</v>
          </cell>
          <cell r="AZ21" t="str">
            <v>UNIDAD RESPONSABLE: 02 CD 05 DELEGACIÓN CUAJIMALPA DE MORELOS</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AY22" t="str">
            <v>DELEGACIÓN CUAUHTÉMOC</v>
          </cell>
          <cell r="AZ22" t="str">
            <v>UNIDAD RESPONSABLE: 02 CD 06 DELEGACIÓN CUAUHTÉMOC</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AY23" t="str">
            <v>DELEGACIÓN GUSTAVO A. MADERO</v>
          </cell>
          <cell r="AZ23" t="str">
            <v>UNIDAD RESPONSABLE: 02 CD 07 DELEGACIÓN GUSTAVO A. MADERO</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AY24" t="str">
            <v>DELEGACIÓN IZTACALCO</v>
          </cell>
          <cell r="AZ24" t="str">
            <v>UNIDAD RESPONSABLE: 02 CD 08 DELEGACIÓN IZTACALCO</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AY25" t="str">
            <v>DELEGACIÓN IZTAPALAPA</v>
          </cell>
          <cell r="AZ25" t="str">
            <v>UNIDAD RESPONSABLE: 02 CD 09 DELEGACIÓN IZTAPALAPA</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AY26" t="str">
            <v>DELEGACIÓN MAGDALENA CONTRERAS</v>
          </cell>
          <cell r="AZ26" t="str">
            <v>UNIDAD RESPONSABLE: 02 CD 10 DELEGACIÓN MAGDALENA CONTRERAS</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AY27" t="str">
            <v>DELEGACIÓN MIGUEL HIDALGO</v>
          </cell>
          <cell r="AZ27" t="str">
            <v>UNIDAD RESPONSABLE: 02 CD 11 DELEGACIÓN MIGUEL HIDALGO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AY28" t="str">
            <v>DELEGACIÓN MILPA ALTA</v>
          </cell>
          <cell r="AZ28" t="str">
            <v>UNIDAD RESPONSABLE: 02 CD 12 DELEGACIÓN MILPA ALTA</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AY29" t="str">
            <v>DELEGACIÓN TLÁHUAC</v>
          </cell>
          <cell r="AZ29" t="str">
            <v>UNIDAD RESPONSABLE: 02 CD 13 DELEGACIÓN TLÁHUAC</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AY30" t="str">
            <v>DELEGACIÓN TLALPAN</v>
          </cell>
          <cell r="AZ30" t="str">
            <v>UNIDAD RESPONSABLE: 02 CD 14 DELEGACIÓN TLALPAN</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AY31" t="str">
            <v>DELEGACIÓN VENUSTIANO CARRANZA</v>
          </cell>
          <cell r="AZ31" t="str">
            <v>UNIDAD RESPONSABLE: 02 CD 15 DELEGACIÓN VENUSTIANO CARRANZA</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AY32" t="str">
            <v>DELEGACIÓN XOCHIMILCO</v>
          </cell>
          <cell r="AZ32" t="str">
            <v>UNIDAD RESPONSABLE: 02 CD 16 DELEGACIÓN XOCHIMILCO</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AY33" t="str">
            <v>DEUDA PÚBLICA DEL DF</v>
          </cell>
          <cell r="AZ33" t="str">
            <v>UNIDAD RESPONSABLE: 16 C0 00 DEUDA PÚBLICA DEL DF</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AY34" t="str">
            <v>FIDEICOMISO DE RECUPERACIÓN CREDITICIA DEL DF</v>
          </cell>
          <cell r="AZ34" t="str">
            <v>UNIDAD RESPONSABLE: 09 PF RC FIDEICOMISO DE RECUPERACIÓN CREDITICIA DEL DF</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AY35" t="str">
            <v>FIDEICOMISO DEL CENTRO HISTÓRICO</v>
          </cell>
          <cell r="AZ35" t="str">
            <v>UNIDAD RESPONSABLE: 07 PF CH FIDEICOMISO DEL CENTRO HISTÓRICO</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AY36" t="str">
            <v>FIDEICOMISO EDUCACIÓN GARANTIZADA DEL DF</v>
          </cell>
          <cell r="AZ36" t="str">
            <v>UNIDAD RESPONSABLE: 36 PF EG FIDEICOMISO EDUCACIÓN GARANTIZADA DEL DF</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AY37" t="str">
            <v>FIDEICOMISO MUSEO DE ARTE POPULAR</v>
          </cell>
          <cell r="AZ37" t="str">
            <v>UNIDAD RESPONSABLE: 31 PF MA FIDEICOMISO MUSEO DE ARTE POPULAR</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AY38" t="str">
            <v>FIDEICOMISO MUSEO DEL ESTANQUILLO</v>
          </cell>
          <cell r="AZ38" t="str">
            <v>UNIDAD RESPONSABLE: 31 PF ME FIDEICOMISO MUSEO DEL ESTANQUILLO</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AY39" t="str">
            <v>FIDEICOMISO PARA EL FONDO DE PROMOCIÓN PARA EL FINANCIAMIENTO DEL TRANSPORTE PÚBLICO</v>
          </cell>
          <cell r="AZ39" t="str">
            <v>UNIDAD RESPONSABLE: 10 P0 TP FIDEICOMISO PARA EL FONDO DE PROMOCIÓN PARA EL FINANCIAMIENTO DEL TRANSPORTE PÚBLICO</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AY40" t="str">
            <v>FIDEICOMISO PARA EL MEJORAMIENTO DE LAS VÍAS DE COMUNICACIÓN DEL DF</v>
          </cell>
          <cell r="AZ40" t="str">
            <v>UNIDAD RESPONSABLE: 07 PF MV FIDEICOMISO PARA EL MEJORAMIENTO DE LAS VÍAS DE COMUNICACIÓN DEL DF</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AY41" t="str">
            <v>FIDEICOMISO PÚBLICO "CIUDAD DIGITAL"</v>
          </cell>
          <cell r="AZ41" t="str">
            <v>UNIDAD RESPONSABLE: 09 PF CD FIDEICOMISO PÚBLICO "CIUDAD DIGITAL"</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AY42" t="str">
            <v>FIDEICOMISO PÚBLICO COMPLEJO AMBIENTAL "XOCHIMILCO"</v>
          </cell>
          <cell r="AZ42" t="str">
            <v>UNIDAD RESPONSABLE: 12 PF CX FIDEICOMISO PÚBLICO COMPLEJO AMBIENTAL "XOCHIMILCO"</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AY43" t="str">
            <v>FONDO AMBIENTAL PÚBLICO DEL DF</v>
          </cell>
          <cell r="AZ43" t="str">
            <v>UNIDAD RESPONSABLE: 06 P0 FA FONDO AMBIENTAL PÚBLICO DEL DF</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AY44" t="str">
            <v>FONDO DE COINVERSIÓN</v>
          </cell>
          <cell r="AZ44" t="str">
            <v>UNIDAD RESPONSABLE: 15 C0 00 FONDO DE COINVERSIÓN</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AY45" t="str">
            <v>FONDO DE DESARROLLO ECONÓMICO DEL DF</v>
          </cell>
          <cell r="AZ45" t="str">
            <v>UNIDAD RESPONSABLE: 12 P0 DE FONDO DE DESARROLLO ECONÓMICO DEL DF</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AY46" t="str">
            <v>FONDO DE SEGURIDAD PÚBLICA DEL DF</v>
          </cell>
          <cell r="AZ46" t="str">
            <v>UNIDAD RESPONSABLE: 14 P0 FS FONDO DE SEGURIDAD PÚBLICA DEL DF</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AY47" t="str">
            <v>FONDO MIXTO DE PROMOCIÓN TURÍSTICA</v>
          </cell>
          <cell r="AZ47" t="str">
            <v>UNIDAD RESPONSABLE: 05 P0 PT FONDO MIXTO DE PROMOCIÓN TURÍSTICA</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AY48" t="str">
            <v>FONDO PARA EL DESARROLLO SOCIAL DE LA CIUDAD DE MÉXICO</v>
          </cell>
          <cell r="AZ48" t="str">
            <v>UNIDAD RESPONSABLE: 04 P0 DS FONDO PARA EL DESARROLLO SOCIAL DE LA CIUDAD DE MÉXICO</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AY49" t="str">
            <v>FONDO PARA LA ATENCIÓN Y APOYO A LAS VÍCTIMAS DEL DELITO</v>
          </cell>
          <cell r="AZ49" t="str">
            <v>UNIDAD RESPONSABLE: 14 P0 AV FONDO PARA LA ATENCIÓN Y APOYO A LAS VÍCTIMAS DEL DELITO</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AY50" t="str">
            <v>HEROICO CUERPO DE BOMBEROS DEL DF</v>
          </cell>
          <cell r="AZ50" t="str">
            <v>UNIDAD RESPONSABLE: 34 PD HB HEROICO CUERPO DE BOMBEROS DEL DF</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AY51" t="str">
            <v>INSTITUTO DE ACCESO A LA INFORMACIÓN PÚBLICA DEL DF</v>
          </cell>
          <cell r="AZ51" t="str">
            <v>UNIDAD RESPONSABLE: 32 A0 00 INSTITUTO DE ACCESO A LA INFORMACIÓN PÚBLICA DEL DF</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AY52" t="str">
            <v>INSTITUTO DE CIENCIA Y TECNOLOGÍA</v>
          </cell>
          <cell r="AZ52" t="str">
            <v>UNIDAD RESPONSABLE: 37 PD CT INSTITUTO DE CIENCIA Y TECNOLOGÍA</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AY53" t="str">
            <v>INSTITUTO DE EDUCACIÓN MEDIA SUPERIOR</v>
          </cell>
          <cell r="AZ53" t="str">
            <v>UNIDAD RESPONSABLE: 36 PD IE INSTITUTO DE EDUCACIÓN MEDIA SUPERIOR</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AY54" t="str">
            <v>INSTITUTO DE FORMACIÓN PROFESIONAL</v>
          </cell>
          <cell r="AZ54" t="str">
            <v>UNIDAD RESPONSABLE: 14 CD 01 INSTITUTO DE FORMACIÓN PROFESIONAL</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AY55" t="str">
            <v>INSTITUTO DE LA JUVENTUD DEL DF</v>
          </cell>
          <cell r="AZ55" t="str">
            <v>UNIDAD RESPONSABLE: 08 PD IJ INSTITUTO DE LA JUVENTUD DEL DF</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AY56" t="str">
            <v>INSTITUTO DE LAS MUJERES DEL DF</v>
          </cell>
          <cell r="AZ56" t="str">
            <v>UNIDAD RESPONSABLE: 08 PD IM INSTITUTO DE LAS MUJERES DEL DF</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AY57" t="str">
            <v>INSTITUTO DE VIVIENDA DEL DF</v>
          </cell>
          <cell r="AZ57" t="str">
            <v>UNIDAD RESPONSABLE: 03 PD IV INSTITUTO DE VIVIENDA DEL DF</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AY58" t="str">
            <v>INSTITUTO ELECTORAL DEL DF</v>
          </cell>
          <cell r="AZ58" t="str">
            <v>UNIDAD RESPONSABLE: 24 A0 00 INSTITUTO ELECTORAL DEL DF</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AY59" t="str">
            <v>INSTITUTO TÉCNICO DE FORMACIÓN POLICIAL</v>
          </cell>
          <cell r="AZ59" t="str">
            <v>UNIDAD RESPONSABLE: 11 CD 01 INSTITUTO TÉCNICO DE FORMACIÓN POLICIAL</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AY60" t="str">
            <v>JEFATURA DE GOBIERNO DEL DF</v>
          </cell>
          <cell r="AZ60" t="str">
            <v>UNIDAD RESPONSABLE: 01 C0 01 JEFATURA DE GOBIERNO DEL DF</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AY61" t="str">
            <v>JUNTA LOCAL DE CONCILIACIÓN Y ARBITRAJE DEL DF</v>
          </cell>
          <cell r="AZ61" t="str">
            <v>UNIDAD RESPONSABLE: 22 A0 00 JUNTA LOCAL DE CONCILIACIÓN Y ARBITRAJE DEL DF</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AY62" t="str">
            <v>METROBÚS</v>
          </cell>
          <cell r="AZ62" t="str">
            <v>UNIDAD RESPONSABLE: 10 PD MB METROBÚS</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AY63" t="str">
            <v>OFICIALÍA MAYOR</v>
          </cell>
          <cell r="AZ63" t="str">
            <v>UNIDAD RESPONSABLE: 12 C0 01 OFICIALÍA MAYOR</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AY64" t="str">
            <v>POLICÍA AUXILIAR DEL DF</v>
          </cell>
          <cell r="AZ64" t="str">
            <v>UNIDAD RESPONSABLE: 11 CD 02 POLICÍA AUXILIAR DEL DF</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AY65" t="str">
            <v>POLICÍA BANCARIA E INDUSTRIAL</v>
          </cell>
          <cell r="AZ65" t="str">
            <v>UNIDAD RESPONSABLE: 11 CD 03 POLICÍA BANCARIA E INDUSTRIAL</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AY66" t="str">
            <v>PROCURADURÍA AMBIENTAL Y DEL ORDENAMIENTO TERRITORIAL DEL DF</v>
          </cell>
          <cell r="AZ66" t="str">
            <v>UNIDAD RESPONSABLE: 30 PD PA PROCURADURÍA AMBIENTAL Y DEL ORDENAMIENTO TERRITORIAL DEL DF</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AY67" t="str">
            <v>PROCURADURÍA GENERAL DE JUSTICIA DEL DF</v>
          </cell>
          <cell r="AZ67" t="str">
            <v>UNIDAD RESPONSABLE: 14 C0 00 PROCURADURÍA GENERAL DE JUSTICIA DEL DF</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AY68" t="str">
            <v>PROCURADURÍA SOCIAL DEL DF</v>
          </cell>
          <cell r="AZ68" t="str">
            <v>UNIDAD RESPONSABLE: 08 PD PS PROCURADURÍA SOCIAL DEL DF</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AY69" t="str">
            <v>RED DE TRANSPORTE DE PASAJEROS DEL DF</v>
          </cell>
          <cell r="AZ69" t="str">
            <v>UNIDAD RESPONSABLE: 10 PD RT RED DE TRANSPORTE DE PASAJEROS DEL DF</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AY70" t="str">
            <v>SECRETARÍA DE CULTURA</v>
          </cell>
          <cell r="AZ70" t="str">
            <v>UNIDAD RESPONSABLE: 31 C0 00 SECRETARÍA DE CULTURA</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AY71" t="str">
            <v>SECRETARÍA DE DESARROLLO ECONÓMICO</v>
          </cell>
          <cell r="AZ71" t="str">
            <v>UNIDAD RESPONSABLE: 04 C0 01 SECRETARÍA DE DESARROLLO ECONÓMICO</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AY72" t="str">
            <v>SECRETARÍA DE DESARROLLO RURAL Y EQUIDAD PARA LAS COMUNIDADES</v>
          </cell>
          <cell r="AZ72" t="str">
            <v>UNIDAD RESPONSABLE: 35 C0 01 SECRETARÍA DE DESARROLLO RURAL Y EQUIDAD PARA LAS COMUNIDADES</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AY73" t="str">
            <v>SECRETARÍA DE DESARROLLO SOCIAL</v>
          </cell>
          <cell r="AZ73" t="str">
            <v>UNIDAD RESPONSABLE: 08 C0 01 SECRETARÍA DE DESARROLLO SOCIAL</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AY74" t="str">
            <v>SECRETARÍA DE DESARROLLO URBANO Y VIVIENDA</v>
          </cell>
          <cell r="AZ74" t="str">
            <v>UNIDAD RESPONSABLE: 03 C0 01 SECRETARÍA DE DESARROLLO URBANO Y VIVIENDA</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AY75" t="str">
            <v>SECRETARÍA DE EDUCACIÓN</v>
          </cell>
          <cell r="AZ75" t="str">
            <v>UNIDAD RESPONSABLE: 36 C0 01 SECRETARÍA DE EDUCACIÓN</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AY76" t="str">
            <v>SECRETARÍA DE FINANZAS</v>
          </cell>
          <cell r="AZ76" t="str">
            <v>UNIDAD RESPONSABLE: 09 C0 01 SECRETARÍA DE FINANZAS</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AY77" t="str">
            <v>SECRETARÍA DE GOBIERNO</v>
          </cell>
          <cell r="AZ77" t="str">
            <v>UNIDAD RESPONSABLE: 02 C0 01 SECRETARÍA DE GOBIERNO</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AY78" t="str">
            <v>SECRETARÍA DE MEDIO AMBIENTE</v>
          </cell>
          <cell r="AZ78" t="str">
            <v>UNIDAD RESPONSABLE: 06 C0 01 SECRETARÍA DE MEDIO AMBIENTE</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AY79" t="str">
            <v>SECRETARÍA DE OBRAS Y SERVICIOS</v>
          </cell>
          <cell r="AZ79" t="str">
            <v>UNIDAD RESPONSABLE: 07 C0 01 SECRETARÍA DE OBRAS Y SERVICIOS</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AY80" t="str">
            <v>SECRETARÍA DE PROTECCIÓN CIVIL</v>
          </cell>
          <cell r="AZ80" t="str">
            <v>UNIDAD RESPONSABLE: 34 C0 01 SECRETARÍA DE PROTECCIÓN CIVIL</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AY81" t="str">
            <v>SECRETARÍA DE SALUD</v>
          </cell>
          <cell r="AZ81" t="str">
            <v>UNIDAD RESPONSABLE: 26 C0 01 SECRETARÍA DE SALUD</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AY82" t="str">
            <v>SECRETARÍA DE SEGURIDAD PÚBLICA</v>
          </cell>
          <cell r="AZ82" t="str">
            <v>UNIDAD RESPONSABLE: 11 C0 01 SECRETARÍA DE SEGURIDAD PÚBLICA</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AY83" t="str">
            <v>SECRETARÍA DE TRANSPORTE Y VIALIDAD</v>
          </cell>
          <cell r="AZ83" t="str">
            <v>UNIDAD RESPONSABLE: 10 C0 01 SECRETARÍA DE TRANSPORTE Y VIALIDAD</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AY84" t="str">
            <v>SECRETARÍA DE TURISMO</v>
          </cell>
          <cell r="AZ84" t="str">
            <v>UNIDAD RESPONSABLE: 05 C0 01 SECRETARÍA DE TURISMO</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AY85" t="str">
            <v>SECRETARÍA DEL TRABAJO Y FOMENTO AL EMPLEO</v>
          </cell>
          <cell r="AZ85" t="str">
            <v>UNIDAD RESPONSABLE: 33 C0 01 SECRETARÍA DEL TRABAJO Y FOMENTO AL EMPLEO</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AY86" t="str">
            <v>SERVICIO DE TRANSPORTES ELÉCTRICOS DEL DF</v>
          </cell>
          <cell r="AZ86" t="str">
            <v>UNIDAD RESPONSABLE: 10 PD TE SERVICIO DE TRANSPORTES ELÉCTRICOS DEL DF</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AY87" t="str">
            <v>SERVICIOS DE SALUD PÚBLICA DEL DF</v>
          </cell>
          <cell r="AZ87" t="str">
            <v>UNIDAD RESPONSABLE: 26 PD SP SERVICIOS DE SALUD PÚBLICA DEL DF</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AY88" t="str">
            <v>SERVICIOS METROPOLITANOS  S.A. DE C.V.</v>
          </cell>
          <cell r="AZ88" t="str">
            <v>UNIDAD RESPONSABLE: 12 PE SM SERVICIOS METROPOLITANOS  S.A. DE C.V.</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AY89" t="str">
            <v>SISTEMA DE AGUAS DE LA CIUDAD DE MÉXICO</v>
          </cell>
          <cell r="AZ89" t="str">
            <v>UNIDAD RESPONSABLE: 06 CD 03 SISTEMA DE AGUAS DE LA CIUDAD DE MÉXICO</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AY90" t="str">
            <v>SISTEMA DE RADIO Y TELEVISIÓN DIGITAL DEL GDF</v>
          </cell>
          <cell r="AZ90" t="str">
            <v>UNIDAD RESPONSABLE: 02 CD 17 SISTEMA DE RADIO Y TELEVISIÓN DIGITAL DEL GDF</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AY91" t="str">
            <v>SISTEMA DE RADIO Y TELEVISIÓN DIGITAL DEL GDF</v>
          </cell>
          <cell r="AZ91" t="str">
            <v>UNIDAD RESPONSABLE: 02 OD 03 SISTEMA DE RADIO Y TELEVISIÓN DIGITAL DEL GDF</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AY92" t="str">
            <v>SISTEMA DE TRANSPORTE COLECTIVO (METRO)</v>
          </cell>
          <cell r="AZ92" t="str">
            <v>UNIDAD RESPONSABLE: 10 PD ME SISTEMA DE TRANSPORTE COLECTIVO (METRO)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AY93" t="str">
            <v>SISTEMA PARA EL DESARROLLO INTEGRAL DE LA FAMILIA DEL DF</v>
          </cell>
          <cell r="AZ93" t="str">
            <v>UNIDAD RESPONSABLE: 01 PD DF SISTEMA PARA EL DESARROLLO INTEGRAL DE LA FAMILIA DEL DF</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AY94" t="str">
            <v>TRIBUNAL DE LO CONTENCIOSO ADMINISTRATIVO DEL DF</v>
          </cell>
          <cell r="AZ94" t="str">
            <v>UNIDAD RESPONSABLE: 21 A0 00 TRIBUNAL DE LO CONTENCIOSO ADMINISTRATIVO DEL DF</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AY95" t="str">
            <v>TRIBUNAL ELECTORAL DEL DF</v>
          </cell>
          <cell r="AZ95" t="str">
            <v>UNIDAD RESPONSABLE: 27 A0 00 TRIBUNAL ELECTORAL DEL DF</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AY96" t="str">
            <v>TRIBUNAL SUPERIOR DE JUSTICIA DEL DF</v>
          </cell>
          <cell r="AZ96" t="str">
            <v>UNIDAD RESPONSABLE: 19 J0 00 TRIBUNAL SUPERIOR DE JUSTICIA DEL DF</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cell r="AY97" t="str">
            <v>UNIVERSIDAD AUTÓNOMA DE LA CIUDAD DE MÉXICO</v>
          </cell>
          <cell r="AZ97" t="str">
            <v>UNIDAD RESPONSABLE: 29 A0 00 UNIVERSIDAD AUTÓNOMA DE LA CIUDAD DE MÉXICO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efreshError="1">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efreshError="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4.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44.vml"/><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4:M35"/>
  <sheetViews>
    <sheetView showGridLines="0" topLeftCell="A7" workbookViewId="0">
      <selection activeCell="F37" sqref="F37"/>
    </sheetView>
  </sheetViews>
  <sheetFormatPr baseColWidth="10" defaultColWidth="11.42578125" defaultRowHeight="13.5"/>
  <cols>
    <col min="1" max="6" width="11.42578125" style="1"/>
    <col min="7" max="7" width="19.140625" style="1" customWidth="1"/>
    <col min="8" max="8" width="4.140625" style="1" customWidth="1"/>
    <col min="9" max="9" width="8.140625" style="1" customWidth="1"/>
    <col min="10" max="10" width="12.85546875" style="1" customWidth="1"/>
    <col min="11" max="16384" width="11.42578125" style="1"/>
  </cols>
  <sheetData>
    <row r="14" spans="1:13" ht="13.35" customHeight="1">
      <c r="A14" s="594" t="s">
        <v>191</v>
      </c>
      <c r="B14" s="594"/>
      <c r="C14" s="594"/>
      <c r="D14" s="594"/>
      <c r="E14" s="594"/>
      <c r="F14" s="594"/>
      <c r="G14" s="594"/>
      <c r="H14" s="594"/>
      <c r="I14" s="594"/>
      <c r="J14" s="594"/>
      <c r="K14" s="594"/>
      <c r="L14" s="102"/>
      <c r="M14" s="102"/>
    </row>
    <row r="15" spans="1:13" ht="13.35" customHeight="1">
      <c r="A15" s="594"/>
      <c r="B15" s="594"/>
      <c r="C15" s="594"/>
      <c r="D15" s="594"/>
      <c r="E15" s="594"/>
      <c r="F15" s="594"/>
      <c r="G15" s="594"/>
      <c r="H15" s="594"/>
      <c r="I15" s="594"/>
      <c r="J15" s="594"/>
      <c r="K15" s="594"/>
      <c r="L15" s="102"/>
      <c r="M15" s="102"/>
    </row>
    <row r="16" spans="1:13" ht="13.35" customHeight="1">
      <c r="A16" s="594"/>
      <c r="B16" s="594"/>
      <c r="C16" s="594"/>
      <c r="D16" s="594"/>
      <c r="E16" s="594"/>
      <c r="F16" s="594"/>
      <c r="G16" s="594"/>
      <c r="H16" s="594"/>
      <c r="I16" s="594"/>
      <c r="J16" s="594"/>
      <c r="K16" s="594"/>
      <c r="L16" s="102"/>
      <c r="M16" s="102"/>
    </row>
    <row r="18" spans="1:13" ht="15" customHeight="1">
      <c r="A18" s="595" t="s">
        <v>176</v>
      </c>
      <c r="B18" s="595"/>
      <c r="C18" s="595"/>
      <c r="D18" s="595"/>
      <c r="E18" s="595"/>
      <c r="F18" s="595"/>
      <c r="G18" s="595"/>
      <c r="H18" s="595"/>
      <c r="I18" s="595"/>
      <c r="J18" s="595"/>
      <c r="K18" s="595"/>
      <c r="L18" s="102"/>
      <c r="M18" s="102"/>
    </row>
    <row r="19" spans="1:13" ht="15" customHeight="1">
      <c r="A19" s="595"/>
      <c r="B19" s="595"/>
      <c r="C19" s="595"/>
      <c r="D19" s="595"/>
      <c r="E19" s="595"/>
      <c r="F19" s="595"/>
      <c r="G19" s="595"/>
      <c r="H19" s="595"/>
      <c r="I19" s="595"/>
      <c r="J19" s="595"/>
      <c r="K19" s="595"/>
      <c r="L19" s="102"/>
      <c r="M19" s="102"/>
    </row>
    <row r="20" spans="1:13" ht="15" customHeight="1">
      <c r="A20" s="595"/>
      <c r="B20" s="595"/>
      <c r="C20" s="595"/>
      <c r="D20" s="595"/>
      <c r="E20" s="595"/>
      <c r="F20" s="595"/>
      <c r="G20" s="595"/>
      <c r="H20" s="595"/>
      <c r="I20" s="595"/>
      <c r="J20" s="595"/>
      <c r="K20" s="595"/>
      <c r="L20" s="102"/>
      <c r="M20" s="102"/>
    </row>
    <row r="21" spans="1:13" ht="15" customHeight="1">
      <c r="A21" s="595"/>
      <c r="B21" s="595"/>
      <c r="C21" s="595"/>
      <c r="D21" s="595"/>
      <c r="E21" s="595"/>
      <c r="F21" s="595"/>
      <c r="G21" s="595"/>
      <c r="H21" s="595"/>
      <c r="I21" s="595"/>
      <c r="J21" s="595"/>
      <c r="K21" s="595"/>
      <c r="L21" s="102"/>
      <c r="M21" s="102"/>
    </row>
    <row r="22" spans="1:13" ht="13.35" customHeight="1">
      <c r="A22" s="102"/>
      <c r="B22" s="102"/>
      <c r="C22" s="102"/>
      <c r="D22" s="102"/>
      <c r="E22" s="102"/>
      <c r="F22" s="102"/>
      <c r="G22" s="102"/>
      <c r="H22" s="102"/>
      <c r="I22" s="102"/>
      <c r="J22" s="102"/>
      <c r="K22" s="102"/>
      <c r="L22" s="102"/>
      <c r="M22" s="102"/>
    </row>
    <row r="23" spans="1:13" ht="13.35" customHeight="1">
      <c r="A23" s="102"/>
      <c r="B23" s="102"/>
      <c r="C23" s="102"/>
      <c r="D23" s="102"/>
      <c r="E23" s="102"/>
      <c r="F23" s="102"/>
      <c r="G23" s="102"/>
      <c r="H23" s="102"/>
      <c r="I23" s="102"/>
      <c r="J23" s="102"/>
      <c r="K23" s="102"/>
      <c r="L23" s="102"/>
      <c r="M23" s="102"/>
    </row>
    <row r="33" spans="1:13" ht="16.5">
      <c r="A33" s="394" t="s">
        <v>192</v>
      </c>
      <c r="B33" s="394"/>
      <c r="C33" s="394"/>
      <c r="D33" s="395"/>
      <c r="E33" s="395"/>
      <c r="F33" s="396"/>
      <c r="G33" s="396" t="s">
        <v>193</v>
      </c>
      <c r="H33" s="394"/>
      <c r="I33" s="394"/>
      <c r="J33" s="394"/>
      <c r="K33" s="397"/>
      <c r="L33" s="397"/>
      <c r="M33" s="398"/>
    </row>
    <row r="34" spans="1:13">
      <c r="B34" s="596" t="s">
        <v>884</v>
      </c>
      <c r="C34" s="596"/>
      <c r="D34" s="596"/>
      <c r="E34" s="596"/>
      <c r="F34" s="399"/>
      <c r="G34" s="400"/>
      <c r="H34" s="596" t="s">
        <v>886</v>
      </c>
      <c r="I34" s="596"/>
      <c r="J34" s="596"/>
      <c r="K34" s="596"/>
      <c r="L34" s="401"/>
      <c r="M34" s="401"/>
    </row>
    <row r="35" spans="1:13">
      <c r="B35" s="400" t="s">
        <v>885</v>
      </c>
      <c r="C35" s="400"/>
      <c r="D35" s="400"/>
      <c r="E35" s="400"/>
      <c r="F35" s="400"/>
      <c r="G35" s="400"/>
      <c r="H35" s="592" t="s">
        <v>194</v>
      </c>
      <c r="I35" s="593"/>
      <c r="J35" s="593"/>
      <c r="K35" s="593"/>
      <c r="L35" s="393"/>
      <c r="M35" s="393"/>
    </row>
  </sheetData>
  <mergeCells count="5">
    <mergeCell ref="H35:K35"/>
    <mergeCell ref="A14:K16"/>
    <mergeCell ref="A18:K21"/>
    <mergeCell ref="B34:E34"/>
    <mergeCell ref="H34:K34"/>
  </mergeCells>
  <printOptions horizontalCentered="1"/>
  <pageMargins left="0.59055118110236227" right="0.59055118110236227" top="0.35433070866141736" bottom="0.35433070866141736" header="0.19685039370078741" footer="0.19685039370078741"/>
  <pageSetup orientation="landscape" r:id="rId1"/>
  <headerFooter>
    <oddHeader>&amp;C&amp;G</oddHeader>
    <oddFooter>&amp;C&amp;G&amp;R</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2"/>
  <sheetViews>
    <sheetView showGridLines="0" view="pageBreakPreview" topLeftCell="A16" zoomScale="60" workbookViewId="0">
      <selection activeCell="F32" sqref="F32"/>
    </sheetView>
  </sheetViews>
  <sheetFormatPr baseColWidth="10" defaultColWidth="11.42578125" defaultRowHeight="13.5"/>
  <cols>
    <col min="1" max="1" width="17" style="1" bestFit="1" customWidth="1"/>
    <col min="2" max="2" width="16.85546875" style="1" bestFit="1" customWidth="1"/>
    <col min="3" max="5" width="17.28515625" style="1" bestFit="1" customWidth="1"/>
    <col min="6" max="6" width="14.140625" style="1" bestFit="1" customWidth="1"/>
    <col min="7" max="7" width="8" style="1" bestFit="1" customWidth="1"/>
    <col min="8" max="8" width="6.5703125" style="1" customWidth="1"/>
    <col min="9" max="9" width="65.85546875" style="1" customWidth="1"/>
    <col min="10" max="16384" width="11.42578125" style="1"/>
  </cols>
  <sheetData>
    <row r="1" spans="1:10" ht="35.1" customHeight="1">
      <c r="A1" s="599" t="s">
        <v>72</v>
      </c>
      <c r="B1" s="600"/>
      <c r="C1" s="600"/>
      <c r="D1" s="600"/>
      <c r="E1" s="600"/>
      <c r="F1" s="600"/>
      <c r="G1" s="600"/>
      <c r="H1" s="600"/>
      <c r="I1" s="601"/>
    </row>
    <row r="2" spans="1:10" ht="6.75" customHeight="1"/>
    <row r="3" spans="1:10" ht="17.25" customHeight="1">
      <c r="A3" s="602" t="s">
        <v>195</v>
      </c>
      <c r="B3" s="603"/>
      <c r="C3" s="603"/>
      <c r="D3" s="603"/>
      <c r="E3" s="603"/>
      <c r="F3" s="603"/>
      <c r="G3" s="603"/>
      <c r="H3" s="603"/>
      <c r="I3" s="604"/>
    </row>
    <row r="4" spans="1:10" ht="17.25" customHeight="1">
      <c r="A4" s="602" t="s">
        <v>196</v>
      </c>
      <c r="B4" s="603"/>
      <c r="C4" s="603"/>
      <c r="D4" s="603"/>
      <c r="E4" s="603"/>
      <c r="F4" s="603"/>
      <c r="G4" s="603"/>
      <c r="H4" s="603"/>
      <c r="I4" s="604"/>
    </row>
    <row r="5" spans="1:10" ht="29.1" customHeight="1">
      <c r="A5" s="597" t="s">
        <v>166</v>
      </c>
      <c r="B5" s="609" t="s">
        <v>92</v>
      </c>
      <c r="C5" s="610"/>
      <c r="D5" s="610"/>
      <c r="E5" s="611"/>
      <c r="F5" s="108" t="s">
        <v>84</v>
      </c>
      <c r="G5" s="108"/>
      <c r="H5" s="605" t="s">
        <v>156</v>
      </c>
      <c r="I5" s="606"/>
      <c r="J5" s="2"/>
    </row>
    <row r="6" spans="1:10" ht="31.35" customHeight="1">
      <c r="A6" s="598"/>
      <c r="B6" s="109" t="s">
        <v>154</v>
      </c>
      <c r="C6" s="109" t="s">
        <v>40</v>
      </c>
      <c r="D6" s="109" t="s">
        <v>41</v>
      </c>
      <c r="E6" s="109" t="s">
        <v>97</v>
      </c>
      <c r="F6" s="110" t="s">
        <v>98</v>
      </c>
      <c r="G6" s="110" t="s">
        <v>99</v>
      </c>
      <c r="H6" s="607" t="s">
        <v>71</v>
      </c>
      <c r="I6" s="608"/>
      <c r="J6" s="3"/>
    </row>
    <row r="7" spans="1:10" s="30" customFormat="1" ht="9" customHeight="1">
      <c r="A7" s="49"/>
      <c r="B7" s="14"/>
      <c r="C7" s="14"/>
      <c r="D7" s="14"/>
      <c r="E7" s="14"/>
      <c r="F7" s="14"/>
      <c r="G7" s="14"/>
      <c r="H7" s="73"/>
      <c r="I7" s="51"/>
    </row>
    <row r="8" spans="1:10" s="30" customFormat="1" ht="35.450000000000003" customHeight="1">
      <c r="A8" s="388" t="s">
        <v>93</v>
      </c>
      <c r="B8" s="391">
        <v>725636930.5200001</v>
      </c>
      <c r="C8" s="391">
        <v>685643657.93000019</v>
      </c>
      <c r="D8" s="391">
        <v>685643657.93000019</v>
      </c>
      <c r="E8" s="391">
        <v>685643657.93000019</v>
      </c>
      <c r="F8" s="392"/>
      <c r="G8" s="392"/>
      <c r="H8" s="387"/>
      <c r="I8" s="373"/>
    </row>
    <row r="9" spans="1:10" s="30" customFormat="1" ht="60.6" customHeight="1">
      <c r="A9" s="106">
        <v>1000</v>
      </c>
      <c r="B9" s="390">
        <v>586190456.04000008</v>
      </c>
      <c r="C9" s="390">
        <v>582439625.26000011</v>
      </c>
      <c r="D9" s="390">
        <v>582439625.26000011</v>
      </c>
      <c r="E9" s="390">
        <v>582439625.26000011</v>
      </c>
      <c r="F9" s="390">
        <v>-3750830.7799999714</v>
      </c>
      <c r="G9" s="390">
        <v>0</v>
      </c>
      <c r="H9" s="375" t="s">
        <v>746</v>
      </c>
      <c r="I9" s="417" t="s">
        <v>931</v>
      </c>
    </row>
    <row r="10" spans="1:10" s="30" customFormat="1" ht="29.1" customHeight="1">
      <c r="A10" s="107"/>
      <c r="B10" s="374"/>
      <c r="C10" s="374"/>
      <c r="D10" s="374"/>
      <c r="E10" s="374"/>
      <c r="F10" s="374"/>
      <c r="G10" s="374"/>
      <c r="H10" s="389" t="s">
        <v>747</v>
      </c>
      <c r="I10" s="418" t="s">
        <v>932</v>
      </c>
    </row>
    <row r="11" spans="1:10" s="30" customFormat="1" ht="213" customHeight="1">
      <c r="A11" s="106">
        <v>2000</v>
      </c>
      <c r="B11" s="390">
        <v>11983162.490000002</v>
      </c>
      <c r="C11" s="390">
        <v>7377106.1600000011</v>
      </c>
      <c r="D11" s="390">
        <v>7377106.1600000011</v>
      </c>
      <c r="E11" s="390">
        <v>7377106.1600000011</v>
      </c>
      <c r="F11" s="390">
        <v>-4606056.330000001</v>
      </c>
      <c r="G11" s="390">
        <v>0</v>
      </c>
      <c r="H11" s="375" t="s">
        <v>746</v>
      </c>
      <c r="I11" s="417" t="s">
        <v>933</v>
      </c>
    </row>
    <row r="12" spans="1:10" s="30" customFormat="1" ht="22.9" customHeight="1">
      <c r="A12" s="107"/>
      <c r="B12" s="374"/>
      <c r="C12" s="374"/>
      <c r="D12" s="374"/>
      <c r="E12" s="374"/>
      <c r="F12" s="374"/>
      <c r="G12" s="374"/>
      <c r="H12" s="389" t="s">
        <v>747</v>
      </c>
      <c r="I12" s="418" t="s">
        <v>932</v>
      </c>
    </row>
    <row r="13" spans="1:10" s="30" customFormat="1" ht="157.9" customHeight="1">
      <c r="A13" s="106">
        <v>3000</v>
      </c>
      <c r="B13" s="390">
        <v>55235059.669999994</v>
      </c>
      <c r="C13" s="390">
        <v>36098674.189999998</v>
      </c>
      <c r="D13" s="390">
        <v>36098674.189999998</v>
      </c>
      <c r="E13" s="390">
        <v>36098674.189999998</v>
      </c>
      <c r="F13" s="390">
        <v>-19136385.479999997</v>
      </c>
      <c r="G13" s="390">
        <v>0</v>
      </c>
      <c r="H13" s="375" t="s">
        <v>746</v>
      </c>
      <c r="I13" s="417" t="s">
        <v>934</v>
      </c>
    </row>
    <row r="14" spans="1:10" s="30" customFormat="1" ht="19.899999999999999" customHeight="1">
      <c r="A14" s="107"/>
      <c r="B14" s="374"/>
      <c r="C14" s="374"/>
      <c r="D14" s="374"/>
      <c r="E14" s="374"/>
      <c r="F14" s="374"/>
      <c r="G14" s="374"/>
      <c r="H14" s="389" t="s">
        <v>747</v>
      </c>
      <c r="I14" s="418" t="s">
        <v>932</v>
      </c>
    </row>
    <row r="15" spans="1:10" s="30" customFormat="1" ht="71.45" customHeight="1">
      <c r="A15" s="106">
        <v>4000</v>
      </c>
      <c r="B15" s="390">
        <v>72228252.320000008</v>
      </c>
      <c r="C15" s="390">
        <v>59728252.32</v>
      </c>
      <c r="D15" s="390">
        <v>59728252.32</v>
      </c>
      <c r="E15" s="390">
        <v>41263884.270000003</v>
      </c>
      <c r="F15" s="390">
        <v>-12500000.000000007</v>
      </c>
      <c r="G15" s="390">
        <v>0</v>
      </c>
      <c r="H15" s="375" t="s">
        <v>746</v>
      </c>
      <c r="I15" s="417" t="s">
        <v>935</v>
      </c>
    </row>
    <row r="16" spans="1:10" s="30" customFormat="1" ht="18" customHeight="1">
      <c r="A16" s="107"/>
      <c r="B16" s="374"/>
      <c r="C16" s="374"/>
      <c r="D16" s="374"/>
      <c r="E16" s="374"/>
      <c r="F16" s="374"/>
      <c r="G16" s="374"/>
      <c r="H16" s="389" t="s">
        <v>747</v>
      </c>
      <c r="I16" s="418" t="s">
        <v>932</v>
      </c>
    </row>
    <row r="17" spans="1:9" s="30" customFormat="1" ht="34.9" customHeight="1">
      <c r="A17" s="386" t="s">
        <v>95</v>
      </c>
      <c r="B17" s="385">
        <v>445032778.75</v>
      </c>
      <c r="C17" s="385">
        <v>393634978.50999993</v>
      </c>
      <c r="D17" s="385">
        <v>393634978.50999993</v>
      </c>
      <c r="E17" s="385">
        <v>393634978.50999993</v>
      </c>
      <c r="F17" s="384"/>
      <c r="G17" s="384"/>
      <c r="H17" s="383"/>
      <c r="I17" s="382"/>
    </row>
    <row r="18" spans="1:9" s="30" customFormat="1" ht="32.450000000000003" customHeight="1">
      <c r="A18" s="106">
        <v>1000</v>
      </c>
      <c r="B18" s="390">
        <v>222223451.44</v>
      </c>
      <c r="C18" s="390">
        <v>222188598.44</v>
      </c>
      <c r="D18" s="390">
        <v>222188598.44</v>
      </c>
      <c r="E18" s="390">
        <v>222188598.44</v>
      </c>
      <c r="F18" s="390">
        <v>-34853</v>
      </c>
      <c r="G18" s="390">
        <v>0</v>
      </c>
      <c r="H18" s="375" t="s">
        <v>746</v>
      </c>
      <c r="I18" s="417" t="s">
        <v>930</v>
      </c>
    </row>
    <row r="19" spans="1:9" s="30" customFormat="1" ht="21.6" customHeight="1">
      <c r="A19" s="107"/>
      <c r="B19" s="374"/>
      <c r="C19" s="374"/>
      <c r="D19" s="374"/>
      <c r="E19" s="374"/>
      <c r="F19" s="374"/>
      <c r="G19" s="374"/>
      <c r="H19" s="389" t="s">
        <v>747</v>
      </c>
      <c r="I19" s="418" t="s">
        <v>932</v>
      </c>
    </row>
    <row r="20" spans="1:9" s="30" customFormat="1" ht="208.15" customHeight="1">
      <c r="A20" s="106">
        <v>2000</v>
      </c>
      <c r="B20" s="390">
        <v>60705541.710000001</v>
      </c>
      <c r="C20" s="390">
        <v>49369221.32</v>
      </c>
      <c r="D20" s="390">
        <v>49369221.32</v>
      </c>
      <c r="E20" s="390">
        <v>49369221.32</v>
      </c>
      <c r="F20" s="390">
        <v>-11336320.390000001</v>
      </c>
      <c r="G20" s="390">
        <v>0</v>
      </c>
      <c r="H20" s="375" t="s">
        <v>746</v>
      </c>
      <c r="I20" s="417" t="s">
        <v>936</v>
      </c>
    </row>
    <row r="21" spans="1:9" s="30" customFormat="1" ht="14.45" customHeight="1">
      <c r="A21" s="107"/>
      <c r="B21" s="374"/>
      <c r="C21" s="374"/>
      <c r="D21" s="374"/>
      <c r="E21" s="374"/>
      <c r="F21" s="374"/>
      <c r="G21" s="374"/>
      <c r="H21" s="389" t="s">
        <v>747</v>
      </c>
      <c r="I21" s="418" t="s">
        <v>932</v>
      </c>
    </row>
    <row r="22" spans="1:9" s="30" customFormat="1" ht="58.15" customHeight="1">
      <c r="A22" s="106">
        <v>3000</v>
      </c>
      <c r="B22" s="390">
        <v>11165421.25</v>
      </c>
      <c r="C22" s="390">
        <v>8165421.25</v>
      </c>
      <c r="D22" s="390">
        <v>8165421.25</v>
      </c>
      <c r="E22" s="390">
        <v>8165421.25</v>
      </c>
      <c r="F22" s="390">
        <v>-3000000</v>
      </c>
      <c r="G22" s="390">
        <v>0</v>
      </c>
      <c r="H22" s="375" t="s">
        <v>746</v>
      </c>
      <c r="I22" s="417" t="s">
        <v>937</v>
      </c>
    </row>
    <row r="23" spans="1:9" s="30" customFormat="1" ht="16.149999999999999" customHeight="1">
      <c r="A23" s="106"/>
      <c r="B23" s="390"/>
      <c r="C23" s="390"/>
      <c r="D23" s="390"/>
      <c r="E23" s="390"/>
      <c r="F23" s="390"/>
      <c r="G23" s="390"/>
      <c r="H23" s="375" t="s">
        <v>747</v>
      </c>
      <c r="I23" s="418" t="s">
        <v>932</v>
      </c>
    </row>
    <row r="24" spans="1:9" s="30" customFormat="1" ht="61.15" customHeight="1">
      <c r="A24" s="378">
        <v>5000</v>
      </c>
      <c r="B24" s="377">
        <v>3114472.03</v>
      </c>
      <c r="C24" s="377">
        <v>914522.03</v>
      </c>
      <c r="D24" s="377">
        <v>914522.03</v>
      </c>
      <c r="E24" s="377">
        <v>914522.03</v>
      </c>
      <c r="F24" s="377">
        <v>-2199950</v>
      </c>
      <c r="G24" s="377">
        <v>0</v>
      </c>
      <c r="H24" s="419" t="s">
        <v>746</v>
      </c>
      <c r="I24" s="417" t="s">
        <v>938</v>
      </c>
    </row>
    <row r="25" spans="1:9" s="30" customFormat="1" ht="13.15" customHeight="1">
      <c r="A25" s="107"/>
      <c r="B25" s="374"/>
      <c r="C25" s="374"/>
      <c r="D25" s="374"/>
      <c r="E25" s="374"/>
      <c r="F25" s="374"/>
      <c r="G25" s="374"/>
      <c r="H25" s="389" t="s">
        <v>747</v>
      </c>
      <c r="I25" s="418" t="s">
        <v>932</v>
      </c>
    </row>
    <row r="26" spans="1:9" s="30" customFormat="1" ht="84" customHeight="1">
      <c r="A26" s="4">
        <v>6000</v>
      </c>
      <c r="B26" s="420">
        <v>147823892.32000002</v>
      </c>
      <c r="C26" s="420">
        <v>112997215.46999998</v>
      </c>
      <c r="D26" s="420">
        <v>112997215.46999998</v>
      </c>
      <c r="E26" s="420">
        <v>112997215.46999998</v>
      </c>
      <c r="F26" s="420">
        <v>-34826676.850000039</v>
      </c>
      <c r="G26" s="420">
        <v>0</v>
      </c>
      <c r="H26" s="421" t="s">
        <v>746</v>
      </c>
      <c r="I26" s="422" t="s">
        <v>939</v>
      </c>
    </row>
    <row r="27" spans="1:9" s="30" customFormat="1" ht="15.6" customHeight="1">
      <c r="A27" s="107"/>
      <c r="B27" s="374"/>
      <c r="C27" s="374"/>
      <c r="D27" s="374"/>
      <c r="E27" s="374"/>
      <c r="F27" s="374"/>
      <c r="G27" s="374"/>
      <c r="H27" s="389" t="s">
        <v>747</v>
      </c>
      <c r="I27" s="418" t="s">
        <v>932</v>
      </c>
    </row>
    <row r="28" spans="1:9" s="30" customFormat="1" ht="15" customHeight="1">
      <c r="A28" s="106">
        <v>7000</v>
      </c>
      <c r="B28" s="390">
        <v>0</v>
      </c>
      <c r="C28" s="390">
        <v>0</v>
      </c>
      <c r="D28" s="390">
        <v>0</v>
      </c>
      <c r="E28" s="390">
        <v>0</v>
      </c>
      <c r="F28" s="390">
        <v>0</v>
      </c>
      <c r="G28" s="390">
        <v>0</v>
      </c>
      <c r="H28" s="375"/>
      <c r="I28" s="57"/>
    </row>
    <row r="29" spans="1:9" s="30" customFormat="1" ht="29.1" customHeight="1">
      <c r="A29" s="381" t="s">
        <v>887</v>
      </c>
      <c r="B29" s="385">
        <v>1170669709.27</v>
      </c>
      <c r="C29" s="385">
        <v>1079278636.4400001</v>
      </c>
      <c r="D29" s="385">
        <v>1079278636.4400001</v>
      </c>
      <c r="E29" s="385">
        <v>1079278636.4400001</v>
      </c>
      <c r="F29" s="384"/>
      <c r="G29" s="384"/>
      <c r="H29" s="380"/>
      <c r="I29" s="382"/>
    </row>
    <row r="30" spans="1:9">
      <c r="A30" s="15"/>
    </row>
    <row r="31" spans="1:9">
      <c r="A31" s="5"/>
      <c r="G31" s="7"/>
      <c r="H31" s="7"/>
      <c r="I31" s="7"/>
    </row>
    <row r="32" spans="1:9">
      <c r="A32" s="8"/>
      <c r="G32" s="10"/>
      <c r="H32" s="10"/>
      <c r="I32" s="10"/>
    </row>
  </sheetData>
  <mergeCells count="7">
    <mergeCell ref="A5:A6"/>
    <mergeCell ref="A1:I1"/>
    <mergeCell ref="A3:I3"/>
    <mergeCell ref="A4:I4"/>
    <mergeCell ref="H5:I5"/>
    <mergeCell ref="H6:I6"/>
    <mergeCell ref="B5:E5"/>
  </mergeCells>
  <phoneticPr fontId="0" type="noConversion"/>
  <printOptions horizontalCentered="1"/>
  <pageMargins left="0.19685039370078741" right="0.19685039370078741" top="1.4566929133858268" bottom="0.47244094488188981" header="0.19685039370078741" footer="0.19685039370078741"/>
  <pageSetup scale="76" orientation="landscape" r:id="rId1"/>
  <headerFooter scaleWithDoc="0">
    <oddHeader>&amp;C&amp;G</oddHeader>
    <oddFooter>&amp;C&amp;G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H22"/>
  <sheetViews>
    <sheetView showGridLines="0" workbookViewId="0">
      <selection activeCell="C16" sqref="C16"/>
    </sheetView>
  </sheetViews>
  <sheetFormatPr baseColWidth="10" defaultColWidth="11.42578125" defaultRowHeight="13.5"/>
  <cols>
    <col min="1" max="1" width="19.140625" style="1" customWidth="1"/>
    <col min="2" max="7" width="25.7109375" style="1" customWidth="1"/>
    <col min="8" max="16384" width="11.42578125" style="1"/>
  </cols>
  <sheetData>
    <row r="1" spans="1:8" ht="35.1" customHeight="1">
      <c r="A1" s="599" t="s">
        <v>73</v>
      </c>
      <c r="B1" s="600"/>
      <c r="C1" s="600"/>
      <c r="D1" s="600"/>
      <c r="E1" s="600"/>
      <c r="F1" s="600"/>
      <c r="G1" s="601"/>
    </row>
    <row r="2" spans="1:8" ht="6.75" customHeight="1"/>
    <row r="3" spans="1:8" ht="17.25" customHeight="1">
      <c r="A3" s="602" t="s">
        <v>195</v>
      </c>
      <c r="B3" s="603"/>
      <c r="C3" s="603"/>
      <c r="D3" s="603"/>
      <c r="E3" s="603"/>
      <c r="F3" s="603"/>
      <c r="G3" s="604"/>
    </row>
    <row r="4" spans="1:8" ht="17.25" customHeight="1">
      <c r="A4" s="602" t="s">
        <v>196</v>
      </c>
      <c r="B4" s="603"/>
      <c r="C4" s="603"/>
      <c r="D4" s="603"/>
      <c r="E4" s="603"/>
      <c r="F4" s="603"/>
      <c r="G4" s="604"/>
    </row>
    <row r="5" spans="1:8" ht="25.5" customHeight="1">
      <c r="A5" s="597" t="s">
        <v>13</v>
      </c>
      <c r="B5" s="609" t="s">
        <v>92</v>
      </c>
      <c r="C5" s="610"/>
      <c r="D5" s="610"/>
      <c r="E5" s="611"/>
      <c r="F5" s="609" t="s">
        <v>84</v>
      </c>
      <c r="G5" s="611"/>
      <c r="H5" s="2"/>
    </row>
    <row r="6" spans="1:8" ht="25.5" customHeight="1">
      <c r="A6" s="612"/>
      <c r="B6" s="109" t="s">
        <v>154</v>
      </c>
      <c r="C6" s="109" t="s">
        <v>40</v>
      </c>
      <c r="D6" s="109" t="s">
        <v>41</v>
      </c>
      <c r="E6" s="109" t="s">
        <v>97</v>
      </c>
      <c r="F6" s="110" t="s">
        <v>98</v>
      </c>
      <c r="G6" s="110" t="s">
        <v>99</v>
      </c>
      <c r="H6" s="3"/>
    </row>
    <row r="7" spans="1:8" s="30" customFormat="1" ht="12.75" customHeight="1">
      <c r="A7" s="14"/>
      <c r="B7" s="14"/>
      <c r="C7" s="14"/>
      <c r="D7" s="14"/>
      <c r="E7" s="14"/>
      <c r="F7" s="14"/>
      <c r="G7" s="14"/>
    </row>
    <row r="8" spans="1:8" s="30" customFormat="1" ht="23.1" customHeight="1">
      <c r="A8" s="388" t="s">
        <v>93</v>
      </c>
      <c r="B8" s="391">
        <v>216019012.90000001</v>
      </c>
      <c r="C8" s="391">
        <v>213088088.90000001</v>
      </c>
      <c r="D8" s="391">
        <v>213088088.90000001</v>
      </c>
      <c r="E8" s="391">
        <v>213088088.90000001</v>
      </c>
      <c r="F8" s="392"/>
      <c r="G8" s="392"/>
    </row>
    <row r="9" spans="1:8" s="30" customFormat="1" ht="30" customHeight="1">
      <c r="A9" s="106">
        <v>1000</v>
      </c>
      <c r="B9" s="390">
        <v>90470809.480000019</v>
      </c>
      <c r="C9" s="390">
        <v>90470809.480000019</v>
      </c>
      <c r="D9" s="390">
        <v>90470809.480000019</v>
      </c>
      <c r="E9" s="390">
        <v>90470809.480000019</v>
      </c>
      <c r="F9" s="390">
        <v>0</v>
      </c>
      <c r="G9" s="390">
        <v>0</v>
      </c>
    </row>
    <row r="10" spans="1:8" s="30" customFormat="1" ht="30" customHeight="1">
      <c r="A10" s="106"/>
      <c r="B10" s="379"/>
      <c r="C10" s="379"/>
      <c r="D10" s="379"/>
      <c r="E10" s="379"/>
      <c r="F10" s="390"/>
      <c r="G10" s="390"/>
    </row>
    <row r="11" spans="1:8" s="30" customFormat="1" ht="30" customHeight="1">
      <c r="A11" s="378">
        <v>2000</v>
      </c>
      <c r="B11" s="390">
        <v>34511068.530000001</v>
      </c>
      <c r="C11" s="390">
        <v>34511068.530000001</v>
      </c>
      <c r="D11" s="390">
        <v>34511068.530000001</v>
      </c>
      <c r="E11" s="390">
        <v>34511068.530000001</v>
      </c>
      <c r="F11" s="377">
        <v>0</v>
      </c>
      <c r="G11" s="377">
        <v>0</v>
      </c>
    </row>
    <row r="12" spans="1:8" s="30" customFormat="1" ht="30" customHeight="1">
      <c r="A12" s="107"/>
      <c r="B12" s="379"/>
      <c r="C12" s="379"/>
      <c r="D12" s="379"/>
      <c r="E12" s="379"/>
      <c r="F12" s="374"/>
      <c r="G12" s="374"/>
    </row>
    <row r="13" spans="1:8" s="30" customFormat="1" ht="30" customHeight="1">
      <c r="A13" s="106">
        <v>3000</v>
      </c>
      <c r="B13" s="390">
        <v>91037134.889999986</v>
      </c>
      <c r="C13" s="390">
        <v>88106210.889999986</v>
      </c>
      <c r="D13" s="390">
        <v>88106210.889999986</v>
      </c>
      <c r="E13" s="390">
        <v>88106210.889999986</v>
      </c>
      <c r="F13" s="390">
        <v>-2930924</v>
      </c>
      <c r="G13" s="390">
        <v>0</v>
      </c>
    </row>
    <row r="14" spans="1:8" s="30" customFormat="1" ht="32.450000000000003" customHeight="1">
      <c r="A14" s="386" t="s">
        <v>95</v>
      </c>
      <c r="B14" s="385">
        <v>225302051.93000001</v>
      </c>
      <c r="C14" s="385">
        <v>225302051.93000001</v>
      </c>
      <c r="D14" s="385">
        <v>225302051.93000001</v>
      </c>
      <c r="E14" s="385">
        <v>225302051.93000001</v>
      </c>
      <c r="F14" s="384"/>
      <c r="G14" s="384"/>
    </row>
    <row r="15" spans="1:8" s="30" customFormat="1" ht="30" customHeight="1">
      <c r="A15" s="106">
        <v>1000</v>
      </c>
      <c r="B15" s="390">
        <v>51607837.340000004</v>
      </c>
      <c r="C15" s="390">
        <v>51607837.340000004</v>
      </c>
      <c r="D15" s="390">
        <v>51607837.340000004</v>
      </c>
      <c r="E15" s="390">
        <v>51607837.340000004</v>
      </c>
      <c r="F15" s="390">
        <v>0</v>
      </c>
      <c r="G15" s="390">
        <v>0</v>
      </c>
    </row>
    <row r="16" spans="1:8" s="30" customFormat="1" ht="30" customHeight="1">
      <c r="A16" s="106">
        <v>2000</v>
      </c>
      <c r="B16" s="390">
        <v>13056874.59</v>
      </c>
      <c r="C16" s="390">
        <v>13056874.59</v>
      </c>
      <c r="D16" s="390">
        <v>13056874.59</v>
      </c>
      <c r="E16" s="390">
        <v>13056874.59</v>
      </c>
      <c r="F16" s="390">
        <v>0</v>
      </c>
      <c r="G16" s="390">
        <v>0</v>
      </c>
    </row>
    <row r="17" spans="1:7" s="30" customFormat="1" ht="30" customHeight="1">
      <c r="A17" s="106">
        <v>3000</v>
      </c>
      <c r="B17" s="390">
        <v>160637340</v>
      </c>
      <c r="C17" s="390">
        <v>160637340</v>
      </c>
      <c r="D17" s="390">
        <v>160637340</v>
      </c>
      <c r="E17" s="390">
        <v>160637340</v>
      </c>
      <c r="F17" s="390">
        <v>0</v>
      </c>
      <c r="G17" s="390">
        <v>0</v>
      </c>
    </row>
    <row r="18" spans="1:7" s="30" customFormat="1" ht="30" customHeight="1">
      <c r="A18" s="107">
        <v>5000</v>
      </c>
      <c r="B18" s="390">
        <v>0</v>
      </c>
      <c r="C18" s="390">
        <v>0</v>
      </c>
      <c r="D18" s="390">
        <v>0</v>
      </c>
      <c r="E18" s="390">
        <v>0</v>
      </c>
      <c r="F18" s="390">
        <v>0</v>
      </c>
      <c r="G18" s="390">
        <v>0</v>
      </c>
    </row>
    <row r="19" spans="1:7" s="30" customFormat="1" ht="30.75" customHeight="1">
      <c r="A19" s="381" t="s">
        <v>410</v>
      </c>
      <c r="B19" s="385">
        <f>+B8+B14</f>
        <v>441321064.83000004</v>
      </c>
      <c r="C19" s="385">
        <f t="shared" ref="C19:E19" si="0">+C8+C14</f>
        <v>438390140.83000004</v>
      </c>
      <c r="D19" s="385">
        <f t="shared" si="0"/>
        <v>438390140.83000004</v>
      </c>
      <c r="E19" s="385">
        <f t="shared" si="0"/>
        <v>438390140.83000004</v>
      </c>
      <c r="F19" s="376"/>
      <c r="G19" s="376"/>
    </row>
    <row r="20" spans="1:7">
      <c r="A20" s="15"/>
    </row>
    <row r="21" spans="1:7">
      <c r="A21" s="5"/>
      <c r="C21" s="7"/>
      <c r="D21" s="7"/>
      <c r="E21" s="7"/>
      <c r="F21" s="6"/>
    </row>
    <row r="22" spans="1:7">
      <c r="A22" s="8"/>
      <c r="C22" s="10"/>
      <c r="D22" s="10"/>
      <c r="E22" s="10"/>
      <c r="F22" s="9"/>
    </row>
  </sheetData>
  <mergeCells count="6">
    <mergeCell ref="A5:A6"/>
    <mergeCell ref="A1:G1"/>
    <mergeCell ref="A3:G3"/>
    <mergeCell ref="A4:G4"/>
    <mergeCell ref="F5:G5"/>
    <mergeCell ref="B5:E5"/>
  </mergeCells>
  <phoneticPr fontId="0" type="noConversion"/>
  <printOptions horizontalCentered="1"/>
  <pageMargins left="0.39370078740157483" right="0.39370078740157483" top="1.6535433070866143" bottom="0.47244094488188981" header="0.19685039370078741" footer="0.19685039370078741"/>
  <pageSetup scale="75" orientation="landscape" r:id="rId1"/>
  <headerFooter scaleWithDoc="0">
    <oddHeader>&amp;C&amp;G</oddHeader>
    <oddFooter>&amp;C&amp;G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1"/>
  <sheetViews>
    <sheetView showGridLines="0" workbookViewId="0">
      <selection activeCell="I12" sqref="I12"/>
    </sheetView>
  </sheetViews>
  <sheetFormatPr baseColWidth="10" defaultColWidth="11.42578125" defaultRowHeight="13.5"/>
  <cols>
    <col min="1" max="1" width="13.140625" style="1" customWidth="1"/>
    <col min="2" max="2" width="14.140625" style="1" customWidth="1"/>
    <col min="3" max="3" width="13" style="1" customWidth="1"/>
    <col min="4" max="5" width="12.5703125" style="1" customWidth="1"/>
    <col min="6" max="6" width="11.85546875" style="1" customWidth="1"/>
    <col min="7" max="7" width="11" style="1" customWidth="1"/>
    <col min="8" max="8" width="6.5703125" style="1" customWidth="1"/>
    <col min="9" max="9" width="68.85546875" style="1" customWidth="1"/>
    <col min="10" max="16384" width="11.42578125" style="1"/>
  </cols>
  <sheetData>
    <row r="1" spans="1:10" ht="35.1" customHeight="1">
      <c r="A1" s="599" t="s">
        <v>79</v>
      </c>
      <c r="B1" s="600"/>
      <c r="C1" s="600"/>
      <c r="D1" s="600"/>
      <c r="E1" s="600"/>
      <c r="F1" s="600"/>
      <c r="G1" s="600"/>
      <c r="H1" s="600"/>
      <c r="I1" s="601"/>
    </row>
    <row r="2" spans="1:10" ht="6.75" customHeight="1"/>
    <row r="3" spans="1:10" ht="17.25" customHeight="1">
      <c r="A3" s="602" t="s">
        <v>195</v>
      </c>
      <c r="B3" s="603"/>
      <c r="C3" s="603"/>
      <c r="D3" s="603"/>
      <c r="E3" s="603"/>
      <c r="F3" s="603"/>
      <c r="G3" s="603"/>
      <c r="H3" s="603"/>
      <c r="I3" s="604"/>
    </row>
    <row r="4" spans="1:10" ht="17.25" customHeight="1">
      <c r="A4" s="602" t="s">
        <v>196</v>
      </c>
      <c r="B4" s="603"/>
      <c r="C4" s="603"/>
      <c r="D4" s="603"/>
      <c r="E4" s="603"/>
      <c r="F4" s="603"/>
      <c r="G4" s="603"/>
      <c r="H4" s="603"/>
      <c r="I4" s="604"/>
    </row>
    <row r="5" spans="1:10" ht="25.5" customHeight="1">
      <c r="A5" s="597" t="s">
        <v>30</v>
      </c>
      <c r="B5" s="609" t="s">
        <v>92</v>
      </c>
      <c r="C5" s="610"/>
      <c r="D5" s="610"/>
      <c r="E5" s="611"/>
      <c r="F5" s="609" t="s">
        <v>84</v>
      </c>
      <c r="G5" s="611"/>
      <c r="H5" s="605" t="s">
        <v>156</v>
      </c>
      <c r="I5" s="606"/>
      <c r="J5" s="2"/>
    </row>
    <row r="6" spans="1:10" ht="25.5" customHeight="1">
      <c r="A6" s="612"/>
      <c r="B6" s="109" t="s">
        <v>155</v>
      </c>
      <c r="C6" s="110" t="s">
        <v>40</v>
      </c>
      <c r="D6" s="110" t="s">
        <v>41</v>
      </c>
      <c r="E6" s="110" t="s">
        <v>97</v>
      </c>
      <c r="F6" s="110" t="s">
        <v>98</v>
      </c>
      <c r="G6" s="110" t="s">
        <v>99</v>
      </c>
      <c r="H6" s="607" t="s">
        <v>71</v>
      </c>
      <c r="I6" s="608"/>
      <c r="J6" s="3"/>
    </row>
    <row r="7" spans="1:10" s="81" customFormat="1" ht="12.75" customHeight="1">
      <c r="A7" s="45" t="s">
        <v>0</v>
      </c>
      <c r="B7" s="45" t="s">
        <v>1</v>
      </c>
      <c r="C7" s="45" t="s">
        <v>2</v>
      </c>
      <c r="D7" s="45" t="s">
        <v>6</v>
      </c>
      <c r="E7" s="45" t="s">
        <v>3</v>
      </c>
      <c r="F7" s="45" t="s">
        <v>4</v>
      </c>
      <c r="G7" s="45" t="s">
        <v>5</v>
      </c>
      <c r="H7" s="80"/>
      <c r="I7" s="60"/>
    </row>
    <row r="8" spans="1:10" s="81" customFormat="1" ht="18.95" customHeight="1">
      <c r="A8" s="54"/>
      <c r="B8" s="55"/>
      <c r="C8" s="55"/>
      <c r="D8" s="55"/>
      <c r="E8" s="55"/>
      <c r="F8" s="56"/>
      <c r="G8" s="55"/>
      <c r="H8" s="75" t="s">
        <v>101</v>
      </c>
      <c r="I8" s="57"/>
    </row>
    <row r="9" spans="1:10" s="81" customFormat="1" ht="18.95" customHeight="1">
      <c r="A9" s="54"/>
      <c r="B9" s="55"/>
      <c r="C9" s="55"/>
      <c r="D9" s="55"/>
      <c r="E9" s="55"/>
      <c r="F9" s="56"/>
      <c r="G9" s="55"/>
      <c r="H9" s="75" t="s">
        <v>100</v>
      </c>
      <c r="I9" s="57"/>
    </row>
    <row r="10" spans="1:10" s="81" customFormat="1" ht="18.95" customHeight="1">
      <c r="A10" s="58"/>
      <c r="B10" s="59"/>
      <c r="C10" s="59"/>
      <c r="D10" s="59"/>
      <c r="E10" s="59"/>
      <c r="F10" s="59"/>
      <c r="G10" s="59"/>
      <c r="H10" s="76" t="s">
        <v>17</v>
      </c>
      <c r="I10" s="60"/>
    </row>
    <row r="11" spans="1:10" s="81" customFormat="1" ht="18.95" customHeight="1">
      <c r="A11" s="61"/>
      <c r="B11" s="62"/>
      <c r="C11" s="62"/>
      <c r="D11" s="62"/>
      <c r="E11" s="62"/>
      <c r="F11" s="62"/>
      <c r="G11" s="62"/>
      <c r="H11" s="77" t="s">
        <v>18</v>
      </c>
      <c r="I11" s="63"/>
    </row>
    <row r="12" spans="1:10" s="81" customFormat="1" ht="18.95" customHeight="1">
      <c r="A12" s="54"/>
      <c r="B12" s="55"/>
      <c r="C12" s="55"/>
      <c r="D12" s="55"/>
      <c r="E12" s="55"/>
      <c r="F12" s="55"/>
      <c r="G12" s="55"/>
      <c r="H12" s="78" t="s">
        <v>17</v>
      </c>
      <c r="I12" s="60"/>
    </row>
    <row r="13" spans="1:10" s="81" customFormat="1" ht="18.95" customHeight="1">
      <c r="A13" s="61"/>
      <c r="B13" s="62"/>
      <c r="C13" s="62"/>
      <c r="D13" s="62"/>
      <c r="E13" s="62"/>
      <c r="F13" s="62"/>
      <c r="G13" s="62"/>
      <c r="H13" s="77" t="s">
        <v>18</v>
      </c>
      <c r="I13" s="63"/>
    </row>
    <row r="14" spans="1:10" s="81" customFormat="1" ht="18.95" customHeight="1">
      <c r="A14" s="54"/>
      <c r="B14" s="55"/>
      <c r="C14" s="55"/>
      <c r="D14" s="55"/>
      <c r="E14" s="55"/>
      <c r="F14" s="55"/>
      <c r="G14" s="55"/>
      <c r="H14" s="78" t="s">
        <v>17</v>
      </c>
      <c r="I14" s="60"/>
    </row>
    <row r="15" spans="1:10" s="81" customFormat="1" ht="18.95" customHeight="1">
      <c r="A15" s="61"/>
      <c r="B15" s="62"/>
      <c r="C15" s="62"/>
      <c r="D15" s="62"/>
      <c r="E15" s="62"/>
      <c r="F15" s="62"/>
      <c r="G15" s="62"/>
      <c r="H15" s="77" t="s">
        <v>18</v>
      </c>
      <c r="I15" s="63"/>
    </row>
    <row r="16" spans="1:10" s="81" customFormat="1" ht="18.95" customHeight="1">
      <c r="A16" s="54"/>
      <c r="B16" s="55"/>
      <c r="C16" s="55"/>
      <c r="D16" s="55"/>
      <c r="E16" s="55"/>
      <c r="F16" s="55"/>
      <c r="G16" s="55"/>
      <c r="H16" s="78" t="s">
        <v>17</v>
      </c>
      <c r="I16" s="60"/>
    </row>
    <row r="17" spans="1:9" s="81" customFormat="1" ht="18.95" customHeight="1">
      <c r="A17" s="61"/>
      <c r="B17" s="62"/>
      <c r="C17" s="62"/>
      <c r="D17" s="62"/>
      <c r="E17" s="62"/>
      <c r="F17" s="62"/>
      <c r="G17" s="62"/>
      <c r="H17" s="77" t="s">
        <v>18</v>
      </c>
      <c r="I17" s="63"/>
    </row>
    <row r="18" spans="1:9" s="81" customFormat="1" ht="18.95" customHeight="1">
      <c r="A18" s="54"/>
      <c r="B18" s="55"/>
      <c r="C18" s="55"/>
      <c r="D18" s="55"/>
      <c r="E18" s="55"/>
      <c r="F18" s="55"/>
      <c r="G18" s="55"/>
      <c r="H18" s="78" t="s">
        <v>17</v>
      </c>
      <c r="I18" s="60"/>
    </row>
    <row r="19" spans="1:9" s="81" customFormat="1" ht="18.95" customHeight="1">
      <c r="A19" s="61"/>
      <c r="B19" s="62"/>
      <c r="C19" s="62"/>
      <c r="D19" s="62"/>
      <c r="E19" s="62"/>
      <c r="F19" s="62"/>
      <c r="G19" s="62"/>
      <c r="H19" s="77" t="s">
        <v>18</v>
      </c>
      <c r="I19" s="63"/>
    </row>
    <row r="20" spans="1:9" s="81" customFormat="1" ht="18.95" customHeight="1">
      <c r="A20" s="54"/>
      <c r="B20" s="55"/>
      <c r="C20" s="55"/>
      <c r="D20" s="55"/>
      <c r="E20" s="55"/>
      <c r="F20" s="55"/>
      <c r="G20" s="55"/>
      <c r="H20" s="78" t="s">
        <v>17</v>
      </c>
      <c r="I20" s="60"/>
    </row>
    <row r="21" spans="1:9" s="81" customFormat="1" ht="18.95" customHeight="1">
      <c r="A21" s="61"/>
      <c r="B21" s="62"/>
      <c r="C21" s="62"/>
      <c r="D21" s="62"/>
      <c r="E21" s="62"/>
      <c r="F21" s="62"/>
      <c r="G21" s="62"/>
      <c r="H21" s="77" t="s">
        <v>18</v>
      </c>
      <c r="I21" s="63"/>
    </row>
    <row r="22" spans="1:9" s="81" customFormat="1" ht="18.95" customHeight="1">
      <c r="A22" s="58"/>
      <c r="B22" s="59"/>
      <c r="C22" s="59"/>
      <c r="D22" s="59"/>
      <c r="E22" s="59"/>
      <c r="F22" s="59"/>
      <c r="G22" s="59"/>
      <c r="H22" s="76" t="s">
        <v>17</v>
      </c>
      <c r="I22" s="60"/>
    </row>
    <row r="23" spans="1:9" s="81" customFormat="1" ht="18.95" customHeight="1">
      <c r="A23" s="61"/>
      <c r="B23" s="62"/>
      <c r="C23" s="62"/>
      <c r="D23" s="62"/>
      <c r="E23" s="62"/>
      <c r="F23" s="62"/>
      <c r="G23" s="62"/>
      <c r="H23" s="77" t="s">
        <v>18</v>
      </c>
      <c r="I23" s="63"/>
    </row>
    <row r="24" spans="1:9" s="81" customFormat="1" ht="18.95" customHeight="1">
      <c r="A24" s="54"/>
      <c r="B24" s="55"/>
      <c r="C24" s="55"/>
      <c r="D24" s="55"/>
      <c r="E24" s="55"/>
      <c r="F24" s="55"/>
      <c r="G24" s="55"/>
      <c r="H24" s="78" t="s">
        <v>17</v>
      </c>
      <c r="I24" s="60"/>
    </row>
    <row r="25" spans="1:9" s="81" customFormat="1" ht="18.95" customHeight="1">
      <c r="A25" s="61"/>
      <c r="B25" s="62"/>
      <c r="C25" s="62"/>
      <c r="D25" s="62"/>
      <c r="E25" s="62"/>
      <c r="F25" s="62"/>
      <c r="G25" s="62"/>
      <c r="H25" s="77" t="s">
        <v>18</v>
      </c>
      <c r="I25" s="63"/>
    </row>
    <row r="26" spans="1:9" s="81" customFormat="1" ht="18.95" customHeight="1">
      <c r="A26" s="54"/>
      <c r="B26" s="55"/>
      <c r="C26" s="55"/>
      <c r="D26" s="55"/>
      <c r="E26" s="55"/>
      <c r="F26" s="55"/>
      <c r="G26" s="55"/>
      <c r="H26" s="78" t="s">
        <v>17</v>
      </c>
      <c r="I26" s="60"/>
    </row>
    <row r="27" spans="1:9" s="81" customFormat="1" ht="18.95" customHeight="1">
      <c r="A27" s="54"/>
      <c r="B27" s="55"/>
      <c r="C27" s="55"/>
      <c r="D27" s="55"/>
      <c r="E27" s="55"/>
      <c r="F27" s="55"/>
      <c r="G27" s="55"/>
      <c r="H27" s="78" t="s">
        <v>18</v>
      </c>
      <c r="I27" s="63"/>
    </row>
    <row r="28" spans="1:9" s="81" customFormat="1" ht="24.75" customHeight="1">
      <c r="A28" s="4" t="s">
        <v>102</v>
      </c>
      <c r="B28" s="64"/>
      <c r="C28" s="65"/>
      <c r="D28" s="65"/>
      <c r="E28" s="65"/>
      <c r="F28" s="65"/>
      <c r="G28" s="65"/>
      <c r="H28" s="79"/>
      <c r="I28" s="66"/>
    </row>
    <row r="30" spans="1:9">
      <c r="A30" s="5"/>
      <c r="F30" s="6"/>
      <c r="I30" s="7"/>
    </row>
    <row r="31" spans="1:9">
      <c r="A31" s="8"/>
      <c r="F31" s="9"/>
      <c r="I31" s="10"/>
    </row>
  </sheetData>
  <mergeCells count="8">
    <mergeCell ref="A5:A6"/>
    <mergeCell ref="A3:I3"/>
    <mergeCell ref="A4:I4"/>
    <mergeCell ref="A1:I1"/>
    <mergeCell ref="H5:I5"/>
    <mergeCell ref="H6:I6"/>
    <mergeCell ref="F5:G5"/>
    <mergeCell ref="B5:E5"/>
  </mergeCells>
  <phoneticPr fontId="0" type="noConversion"/>
  <printOptions horizontalCentered="1"/>
  <pageMargins left="0.39370078740157483" right="0.39370078740157483" top="1.6535433070866143" bottom="0.47244094488188981" header="0.19685039370078741" footer="0.19685039370078741"/>
  <pageSetup scale="75" orientation="landscape" r:id="rId1"/>
  <headerFooter scaleWithDoc="0">
    <oddHeader>&amp;C&amp;G</oddHeader>
    <oddFooter>&amp;C&amp;G</oddFooter>
  </headerFooter>
  <ignoredErrors>
    <ignoredError sqref="F8:G8 A7:D8 E7:G7" numberStoredAsText="1"/>
  </ignoredError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Q105"/>
  <sheetViews>
    <sheetView showGridLines="0" view="pageBreakPreview" topLeftCell="A76" zoomScale="115" zoomScaleNormal="115" zoomScaleSheetLayoutView="115" workbookViewId="0">
      <selection activeCell="J82" sqref="J82"/>
    </sheetView>
  </sheetViews>
  <sheetFormatPr baseColWidth="10" defaultColWidth="11.42578125" defaultRowHeight="13.5"/>
  <cols>
    <col min="1" max="1" width="3.85546875" style="1" customWidth="1"/>
    <col min="2" max="3" width="3.140625" style="1" customWidth="1"/>
    <col min="4" max="4" width="4" style="1" customWidth="1"/>
    <col min="5" max="5" width="4.42578125" style="1" customWidth="1"/>
    <col min="6" max="6" width="3.5703125" style="1" customWidth="1"/>
    <col min="7" max="7" width="29.140625" style="1" customWidth="1"/>
    <col min="8" max="8" width="11.42578125" style="1" customWidth="1"/>
    <col min="9" max="9" width="9.7109375" style="1" bestFit="1" customWidth="1"/>
    <col min="10" max="10" width="8.7109375" style="1" bestFit="1" customWidth="1"/>
    <col min="11" max="11" width="8.5703125" style="1" customWidth="1"/>
    <col min="12" max="15" width="15" style="1" bestFit="1" customWidth="1"/>
    <col min="16" max="16" width="9.140625" style="1" customWidth="1"/>
    <col min="17" max="17" width="6.85546875" style="1" customWidth="1"/>
    <col min="18" max="16384" width="11.42578125" style="1"/>
  </cols>
  <sheetData>
    <row r="1" spans="1:17" ht="35.1" customHeight="1">
      <c r="A1" s="599" t="s">
        <v>82</v>
      </c>
      <c r="B1" s="600"/>
      <c r="C1" s="600"/>
      <c r="D1" s="600"/>
      <c r="E1" s="600"/>
      <c r="F1" s="600"/>
      <c r="G1" s="600"/>
      <c r="H1" s="600"/>
      <c r="I1" s="600"/>
      <c r="J1" s="600"/>
      <c r="K1" s="600"/>
      <c r="L1" s="600"/>
      <c r="M1" s="600"/>
      <c r="N1" s="600"/>
      <c r="O1" s="600"/>
      <c r="P1" s="600"/>
      <c r="Q1" s="601"/>
    </row>
    <row r="2" spans="1:17" ht="6" customHeight="1">
      <c r="Q2" s="83"/>
    </row>
    <row r="3" spans="1:17" ht="20.100000000000001" customHeight="1">
      <c r="A3" s="602" t="s">
        <v>195</v>
      </c>
      <c r="B3" s="603"/>
      <c r="C3" s="603"/>
      <c r="D3" s="603"/>
      <c r="E3" s="603"/>
      <c r="F3" s="603"/>
      <c r="G3" s="603"/>
      <c r="H3" s="603"/>
      <c r="I3" s="603"/>
      <c r="J3" s="603"/>
      <c r="K3" s="603"/>
      <c r="L3" s="603"/>
      <c r="M3" s="603"/>
      <c r="N3" s="603"/>
      <c r="O3" s="603"/>
      <c r="P3" s="603"/>
      <c r="Q3" s="604"/>
    </row>
    <row r="4" spans="1:17" ht="20.100000000000001" customHeight="1">
      <c r="A4" s="602" t="s">
        <v>196</v>
      </c>
      <c r="B4" s="603"/>
      <c r="C4" s="603"/>
      <c r="D4" s="603"/>
      <c r="E4" s="603"/>
      <c r="F4" s="603"/>
      <c r="G4" s="603"/>
      <c r="H4" s="603"/>
      <c r="I4" s="603"/>
      <c r="J4" s="603"/>
      <c r="K4" s="603"/>
      <c r="L4" s="603"/>
      <c r="M4" s="603"/>
      <c r="N4" s="603"/>
      <c r="O4" s="603"/>
      <c r="P4" s="603"/>
      <c r="Q4" s="604"/>
    </row>
    <row r="5" spans="1:17" ht="15" customHeight="1">
      <c r="A5" s="597" t="s">
        <v>81</v>
      </c>
      <c r="B5" s="597" t="s">
        <v>39</v>
      </c>
      <c r="C5" s="597" t="s">
        <v>37</v>
      </c>
      <c r="D5" s="597" t="s">
        <v>38</v>
      </c>
      <c r="E5" s="597" t="s">
        <v>7</v>
      </c>
      <c r="F5" s="597" t="s">
        <v>70</v>
      </c>
      <c r="G5" s="597" t="s">
        <v>8</v>
      </c>
      <c r="H5" s="597" t="s">
        <v>23</v>
      </c>
      <c r="I5" s="111" t="s">
        <v>10</v>
      </c>
      <c r="J5" s="111"/>
      <c r="K5" s="111"/>
      <c r="L5" s="111"/>
      <c r="M5" s="111"/>
      <c r="N5" s="111"/>
      <c r="O5" s="111"/>
      <c r="P5" s="111"/>
      <c r="Q5" s="112"/>
    </row>
    <row r="6" spans="1:17" ht="15" customHeight="1">
      <c r="A6" s="614"/>
      <c r="B6" s="614"/>
      <c r="C6" s="614"/>
      <c r="D6" s="614"/>
      <c r="E6" s="614"/>
      <c r="F6" s="614"/>
      <c r="G6" s="614"/>
      <c r="H6" s="614"/>
      <c r="I6" s="113" t="s">
        <v>9</v>
      </c>
      <c r="J6" s="112"/>
      <c r="K6" s="597" t="s">
        <v>163</v>
      </c>
      <c r="L6" s="616" t="s">
        <v>91</v>
      </c>
      <c r="M6" s="617"/>
      <c r="N6" s="617"/>
      <c r="O6" s="617"/>
      <c r="P6" s="618" t="s">
        <v>121</v>
      </c>
      <c r="Q6" s="618" t="s">
        <v>106</v>
      </c>
    </row>
    <row r="7" spans="1:17" ht="42" customHeight="1">
      <c r="A7" s="615"/>
      <c r="B7" s="615"/>
      <c r="C7" s="615"/>
      <c r="D7" s="615"/>
      <c r="E7" s="615"/>
      <c r="F7" s="615"/>
      <c r="G7" s="615"/>
      <c r="H7" s="615"/>
      <c r="I7" s="110" t="s">
        <v>154</v>
      </c>
      <c r="J7" s="110" t="s">
        <v>24</v>
      </c>
      <c r="K7" s="598"/>
      <c r="L7" s="110" t="s">
        <v>157</v>
      </c>
      <c r="M7" s="110" t="s">
        <v>103</v>
      </c>
      <c r="N7" s="110" t="s">
        <v>104</v>
      </c>
      <c r="O7" s="110" t="s">
        <v>105</v>
      </c>
      <c r="P7" s="619"/>
      <c r="Q7" s="619"/>
    </row>
    <row r="8" spans="1:17" s="30" customFormat="1" ht="11.45" customHeight="1">
      <c r="A8" s="44"/>
      <c r="B8" s="43"/>
      <c r="C8" s="43"/>
      <c r="D8" s="43"/>
      <c r="E8" s="43"/>
      <c r="F8" s="43"/>
      <c r="G8" s="43"/>
      <c r="H8" s="502"/>
      <c r="I8" s="45"/>
      <c r="J8" s="45"/>
      <c r="K8" s="45"/>
      <c r="L8" s="45"/>
      <c r="M8" s="45"/>
      <c r="N8" s="45"/>
      <c r="O8" s="45"/>
      <c r="P8" s="45"/>
      <c r="Q8" s="45"/>
    </row>
    <row r="9" spans="1:17" s="30" customFormat="1" ht="41.25" customHeight="1">
      <c r="A9" s="166">
        <v>1</v>
      </c>
      <c r="B9" s="167"/>
      <c r="C9" s="167"/>
      <c r="D9" s="167"/>
      <c r="E9" s="167"/>
      <c r="F9" s="168"/>
      <c r="G9" s="434" t="s">
        <v>200</v>
      </c>
      <c r="H9" s="503"/>
      <c r="I9" s="423"/>
      <c r="J9" s="424"/>
      <c r="K9" s="425"/>
      <c r="L9" s="426">
        <v>277035406.15000004</v>
      </c>
      <c r="M9" s="426">
        <v>269437705.08999997</v>
      </c>
      <c r="N9" s="426">
        <v>269437705.08999997</v>
      </c>
      <c r="O9" s="426">
        <v>269078605.08999997</v>
      </c>
      <c r="P9" s="427"/>
      <c r="Q9" s="428"/>
    </row>
    <row r="10" spans="1:17" s="30" customFormat="1" ht="15" customHeight="1">
      <c r="A10" s="170"/>
      <c r="B10" s="171">
        <v>2</v>
      </c>
      <c r="C10" s="172"/>
      <c r="D10" s="172"/>
      <c r="E10" s="172"/>
      <c r="F10" s="168"/>
      <c r="G10" s="435" t="s">
        <v>201</v>
      </c>
      <c r="H10" s="504"/>
      <c r="I10" s="429"/>
      <c r="J10" s="424"/>
      <c r="K10" s="430"/>
      <c r="L10" s="426">
        <v>275258141.57000005</v>
      </c>
      <c r="M10" s="426">
        <v>267660440.50999999</v>
      </c>
      <c r="N10" s="426">
        <v>267660440.50999999</v>
      </c>
      <c r="O10" s="426">
        <v>267301340.50999999</v>
      </c>
      <c r="P10" s="428"/>
      <c r="Q10" s="428"/>
    </row>
    <row r="11" spans="1:17" s="30" customFormat="1" ht="15" customHeight="1">
      <c r="A11" s="170"/>
      <c r="B11" s="171"/>
      <c r="C11" s="171">
        <v>3</v>
      </c>
      <c r="D11" s="172"/>
      <c r="E11" s="172"/>
      <c r="F11" s="168"/>
      <c r="G11" s="436" t="s">
        <v>202</v>
      </c>
      <c r="H11" s="504"/>
      <c r="I11" s="429"/>
      <c r="J11" s="424"/>
      <c r="K11" s="430"/>
      <c r="L11" s="426">
        <v>39250104.229999997</v>
      </c>
      <c r="M11" s="426">
        <v>39249904.229999997</v>
      </c>
      <c r="N11" s="426">
        <v>39249904.229999997</v>
      </c>
      <c r="O11" s="426">
        <v>39249904.229999997</v>
      </c>
      <c r="P11" s="428"/>
      <c r="Q11" s="428"/>
    </row>
    <row r="12" spans="1:17" s="30" customFormat="1" ht="25.5" customHeight="1">
      <c r="A12" s="170"/>
      <c r="B12" s="171"/>
      <c r="C12" s="171"/>
      <c r="D12" s="171">
        <v>1</v>
      </c>
      <c r="E12" s="172"/>
      <c r="F12" s="173"/>
      <c r="G12" s="435" t="s">
        <v>203</v>
      </c>
      <c r="H12" s="504"/>
      <c r="I12" s="431"/>
      <c r="J12" s="424"/>
      <c r="K12" s="430"/>
      <c r="L12" s="426">
        <v>39250104.229999997</v>
      </c>
      <c r="M12" s="426">
        <v>39249904.229999997</v>
      </c>
      <c r="N12" s="426">
        <v>39249904.229999997</v>
      </c>
      <c r="O12" s="426">
        <v>39249904.229999997</v>
      </c>
      <c r="P12" s="428"/>
      <c r="Q12" s="428"/>
    </row>
    <row r="13" spans="1:17" s="30" customFormat="1" ht="22.5" customHeight="1">
      <c r="A13" s="170"/>
      <c r="B13" s="171"/>
      <c r="C13" s="171"/>
      <c r="D13" s="171"/>
      <c r="E13" s="171">
        <v>205</v>
      </c>
      <c r="F13" s="173"/>
      <c r="G13" s="437" t="s">
        <v>204</v>
      </c>
      <c r="H13" s="501" t="s">
        <v>344</v>
      </c>
      <c r="I13" s="424">
        <v>37500</v>
      </c>
      <c r="J13" s="424">
        <v>37500</v>
      </c>
      <c r="K13" s="430">
        <f>IFERROR(J13/I13,0)</f>
        <v>1</v>
      </c>
      <c r="L13" s="426">
        <v>39250104.229999997</v>
      </c>
      <c r="M13" s="426">
        <v>39249904.229999997</v>
      </c>
      <c r="N13" s="426">
        <v>39249904.229999997</v>
      </c>
      <c r="O13" s="426">
        <v>39249904.229999997</v>
      </c>
      <c r="P13" s="430">
        <f>IFERROR(M13/L13,0)</f>
        <v>0.99999490447213013</v>
      </c>
      <c r="Q13" s="430">
        <f>IFERROR(K13/P13,0)</f>
        <v>1.0000050955538344</v>
      </c>
    </row>
    <row r="14" spans="1:17" s="30" customFormat="1" ht="27.75" customHeight="1">
      <c r="A14" s="170"/>
      <c r="B14" s="171"/>
      <c r="C14" s="171"/>
      <c r="D14" s="171">
        <v>3</v>
      </c>
      <c r="E14" s="171"/>
      <c r="F14" s="173"/>
      <c r="G14" s="438" t="s">
        <v>206</v>
      </c>
      <c r="H14" s="501"/>
      <c r="I14" s="424"/>
      <c r="J14" s="424"/>
      <c r="K14" s="430"/>
      <c r="L14" s="426">
        <v>0</v>
      </c>
      <c r="M14" s="426">
        <v>0</v>
      </c>
      <c r="N14" s="426">
        <v>0</v>
      </c>
      <c r="O14" s="426">
        <v>0</v>
      </c>
      <c r="P14" s="430"/>
      <c r="Q14" s="430"/>
    </row>
    <row r="15" spans="1:17" s="30" customFormat="1" ht="37.5" customHeight="1">
      <c r="A15" s="170"/>
      <c r="B15" s="171"/>
      <c r="C15" s="171"/>
      <c r="D15" s="171"/>
      <c r="E15" s="171">
        <v>209</v>
      </c>
      <c r="F15" s="173"/>
      <c r="G15" s="435" t="s">
        <v>207</v>
      </c>
      <c r="H15" s="557" t="s">
        <v>313</v>
      </c>
      <c r="I15" s="432">
        <v>0</v>
      </c>
      <c r="J15" s="432">
        <v>0</v>
      </c>
      <c r="K15" s="430">
        <f>IFERROR(J15/I15,0)</f>
        <v>0</v>
      </c>
      <c r="L15" s="558">
        <v>0</v>
      </c>
      <c r="M15" s="558">
        <v>0</v>
      </c>
      <c r="N15" s="558">
        <v>0</v>
      </c>
      <c r="O15" s="558">
        <v>0</v>
      </c>
      <c r="P15" s="430">
        <f>IFERROR(M15/L15,0)</f>
        <v>0</v>
      </c>
      <c r="Q15" s="430">
        <f>IFERROR(K15/P15,0)</f>
        <v>0</v>
      </c>
    </row>
    <row r="16" spans="1:17" s="30" customFormat="1" ht="34.5" customHeight="1">
      <c r="A16" s="170"/>
      <c r="B16" s="171"/>
      <c r="C16" s="171">
        <v>4</v>
      </c>
      <c r="D16" s="172"/>
      <c r="E16" s="172"/>
      <c r="F16" s="174"/>
      <c r="G16" s="435" t="s">
        <v>209</v>
      </c>
      <c r="H16" s="504"/>
      <c r="I16" s="571"/>
      <c r="J16" s="432"/>
      <c r="K16" s="430"/>
      <c r="L16" s="558">
        <v>141687404.68999997</v>
      </c>
      <c r="M16" s="558">
        <v>138159102.05999997</v>
      </c>
      <c r="N16" s="558">
        <v>138159102.05999997</v>
      </c>
      <c r="O16" s="558">
        <v>138159102.05999997</v>
      </c>
      <c r="P16" s="430"/>
      <c r="Q16" s="430"/>
    </row>
    <row r="17" spans="1:17" s="30" customFormat="1" ht="13.5" customHeight="1">
      <c r="A17" s="170"/>
      <c r="B17" s="171"/>
      <c r="C17" s="171"/>
      <c r="D17" s="171">
        <v>1</v>
      </c>
      <c r="E17" s="172"/>
      <c r="F17" s="174"/>
      <c r="G17" s="435" t="s">
        <v>210</v>
      </c>
      <c r="H17" s="504"/>
      <c r="I17" s="433"/>
      <c r="J17" s="432"/>
      <c r="K17" s="430"/>
      <c r="L17" s="558">
        <v>76423560.25999999</v>
      </c>
      <c r="M17" s="558">
        <v>73047377.75999999</v>
      </c>
      <c r="N17" s="558">
        <v>73047377.75999999</v>
      </c>
      <c r="O17" s="558">
        <v>73047377.75999999</v>
      </c>
      <c r="P17" s="430"/>
      <c r="Q17" s="430"/>
    </row>
    <row r="18" spans="1:17" s="30" customFormat="1" ht="24" customHeight="1">
      <c r="A18" s="170"/>
      <c r="B18" s="171"/>
      <c r="C18" s="171"/>
      <c r="D18" s="171"/>
      <c r="E18" s="172">
        <v>210</v>
      </c>
      <c r="F18" s="174"/>
      <c r="G18" s="435" t="s">
        <v>211</v>
      </c>
      <c r="H18" s="557" t="s">
        <v>313</v>
      </c>
      <c r="I18" s="433">
        <v>4</v>
      </c>
      <c r="J18" s="432">
        <v>4</v>
      </c>
      <c r="K18" s="430">
        <f>IFERROR(J18/I18,0)</f>
        <v>1</v>
      </c>
      <c r="L18" s="558">
        <v>34597478.18</v>
      </c>
      <c r="M18" s="558">
        <v>33945128.689999998</v>
      </c>
      <c r="N18" s="558">
        <v>33945128.689999998</v>
      </c>
      <c r="O18" s="558">
        <v>33945128.689999998</v>
      </c>
      <c r="P18" s="430">
        <f>IFERROR(M18/L18,0)</f>
        <v>0.98114459422140454</v>
      </c>
      <c r="Q18" s="430">
        <f>IFERROR(K18/P18,0)</f>
        <v>1.0192177645269078</v>
      </c>
    </row>
    <row r="19" spans="1:17" s="30" customFormat="1" ht="27" customHeight="1">
      <c r="A19" s="170"/>
      <c r="B19" s="171"/>
      <c r="C19" s="171"/>
      <c r="D19" s="171"/>
      <c r="E19" s="171">
        <v>211</v>
      </c>
      <c r="F19" s="174"/>
      <c r="G19" s="435" t="s">
        <v>212</v>
      </c>
      <c r="H19" s="557" t="s">
        <v>304</v>
      </c>
      <c r="I19" s="432">
        <v>1125</v>
      </c>
      <c r="J19" s="432">
        <v>1125</v>
      </c>
      <c r="K19" s="430">
        <f>IFERROR(J19/I19,0)</f>
        <v>1</v>
      </c>
      <c r="L19" s="558">
        <v>41826082.079999998</v>
      </c>
      <c r="M19" s="558">
        <v>39102249.069999993</v>
      </c>
      <c r="N19" s="558">
        <v>39102249.069999993</v>
      </c>
      <c r="O19" s="558">
        <v>39102249.069999993</v>
      </c>
      <c r="P19" s="430">
        <f>IFERROR(M19/L19,0)</f>
        <v>0.93487716576488855</v>
      </c>
      <c r="Q19" s="430">
        <f>IFERROR(K19/P19,0)</f>
        <v>1.0696592414703272</v>
      </c>
    </row>
    <row r="20" spans="1:17" s="30" customFormat="1" ht="15" customHeight="1">
      <c r="A20" s="170"/>
      <c r="B20" s="171"/>
      <c r="C20" s="171"/>
      <c r="D20" s="171">
        <v>2</v>
      </c>
      <c r="E20" s="171"/>
      <c r="F20" s="174"/>
      <c r="G20" s="435" t="s">
        <v>214</v>
      </c>
      <c r="H20" s="557"/>
      <c r="I20" s="432"/>
      <c r="J20" s="432"/>
      <c r="K20" s="430"/>
      <c r="L20" s="558">
        <v>65263844.429999985</v>
      </c>
      <c r="M20" s="558">
        <v>65111724.29999999</v>
      </c>
      <c r="N20" s="558">
        <v>65111724.29999999</v>
      </c>
      <c r="O20" s="558">
        <v>65111724.29999999</v>
      </c>
      <c r="P20" s="430"/>
      <c r="Q20" s="430"/>
    </row>
    <row r="21" spans="1:17" s="30" customFormat="1" ht="28.5" customHeight="1">
      <c r="A21" s="170"/>
      <c r="B21" s="171"/>
      <c r="C21" s="171"/>
      <c r="D21" s="171"/>
      <c r="E21" s="171">
        <v>213</v>
      </c>
      <c r="F21" s="174"/>
      <c r="G21" s="435" t="s">
        <v>215</v>
      </c>
      <c r="H21" s="557" t="s">
        <v>313</v>
      </c>
      <c r="I21" s="432">
        <v>1</v>
      </c>
      <c r="J21" s="432">
        <v>1</v>
      </c>
      <c r="K21" s="430">
        <f>IFERROR(J21/I21,0)</f>
        <v>1</v>
      </c>
      <c r="L21" s="558">
        <v>165821.82999999999</v>
      </c>
      <c r="M21" s="558">
        <v>165821.82999999999</v>
      </c>
      <c r="N21" s="558">
        <v>165821.82999999999</v>
      </c>
      <c r="O21" s="558">
        <v>165821.82999999999</v>
      </c>
      <c r="P21" s="430">
        <f>IFERROR(M21/L21,0)</f>
        <v>1</v>
      </c>
      <c r="Q21" s="430">
        <f>IFERROR(K21/P21,0)</f>
        <v>1</v>
      </c>
    </row>
    <row r="22" spans="1:17" s="30" customFormat="1" ht="23.25" customHeight="1">
      <c r="A22" s="170"/>
      <c r="B22" s="171"/>
      <c r="C22" s="171"/>
      <c r="D22" s="171"/>
      <c r="E22" s="171">
        <v>215</v>
      </c>
      <c r="F22" s="505"/>
      <c r="G22" s="435" t="s">
        <v>216</v>
      </c>
      <c r="H22" s="557" t="s">
        <v>304</v>
      </c>
      <c r="I22" s="432">
        <v>1578</v>
      </c>
      <c r="J22" s="432">
        <v>1578</v>
      </c>
      <c r="K22" s="430">
        <f>IFERROR(J22/I22,0)</f>
        <v>1</v>
      </c>
      <c r="L22" s="558">
        <v>65098022.599999987</v>
      </c>
      <c r="M22" s="558">
        <v>64945902.469999991</v>
      </c>
      <c r="N22" s="558">
        <v>64945902.469999991</v>
      </c>
      <c r="O22" s="558">
        <v>64945902.469999991</v>
      </c>
      <c r="P22" s="430">
        <f>IFERROR(M22/L22,0)</f>
        <v>0.99766321427403859</v>
      </c>
      <c r="Q22" s="430">
        <f>IFERROR(K22/P22,0)</f>
        <v>1.0023422590835545</v>
      </c>
    </row>
    <row r="23" spans="1:17" s="30" customFormat="1" ht="15" customHeight="1">
      <c r="A23" s="170"/>
      <c r="B23" s="171"/>
      <c r="C23" s="171">
        <v>5</v>
      </c>
      <c r="D23" s="171"/>
      <c r="E23" s="171"/>
      <c r="F23" s="174"/>
      <c r="G23" s="435" t="s">
        <v>217</v>
      </c>
      <c r="H23" s="557"/>
      <c r="I23" s="432"/>
      <c r="J23" s="432"/>
      <c r="K23" s="430"/>
      <c r="L23" s="558">
        <v>18702778.949999999</v>
      </c>
      <c r="M23" s="558">
        <v>14633594.390000001</v>
      </c>
      <c r="N23" s="558">
        <v>14633594.390000001</v>
      </c>
      <c r="O23" s="558">
        <v>14633594.390000001</v>
      </c>
      <c r="P23" s="430"/>
      <c r="Q23" s="430"/>
    </row>
    <row r="24" spans="1:17" s="30" customFormat="1" ht="15" customHeight="1">
      <c r="A24" s="170"/>
      <c r="B24" s="171"/>
      <c r="C24" s="171"/>
      <c r="D24" s="171">
        <v>1</v>
      </c>
      <c r="E24" s="171"/>
      <c r="F24" s="174"/>
      <c r="G24" s="435" t="s">
        <v>218</v>
      </c>
      <c r="H24" s="557"/>
      <c r="I24" s="432"/>
      <c r="J24" s="432"/>
      <c r="K24" s="430"/>
      <c r="L24" s="558">
        <v>18702778.949999999</v>
      </c>
      <c r="M24" s="558">
        <v>14633594.390000001</v>
      </c>
      <c r="N24" s="558">
        <v>14633594.390000001</v>
      </c>
      <c r="O24" s="558">
        <v>14633594.390000001</v>
      </c>
      <c r="P24" s="430"/>
      <c r="Q24" s="430"/>
    </row>
    <row r="25" spans="1:17" s="30" customFormat="1" ht="15" customHeight="1">
      <c r="A25" s="170"/>
      <c r="B25" s="171"/>
      <c r="C25" s="171"/>
      <c r="D25" s="171"/>
      <c r="E25" s="171">
        <v>216</v>
      </c>
      <c r="F25" s="174"/>
      <c r="G25" s="435" t="s">
        <v>219</v>
      </c>
      <c r="H25" s="557" t="s">
        <v>344</v>
      </c>
      <c r="I25" s="432">
        <v>10500</v>
      </c>
      <c r="J25" s="432">
        <v>10500</v>
      </c>
      <c r="K25" s="430">
        <f t="shared" ref="K25:K26" si="0">IFERROR(J25/I25,0)</f>
        <v>1</v>
      </c>
      <c r="L25" s="558">
        <v>648943.21</v>
      </c>
      <c r="M25" s="558">
        <v>648943.21</v>
      </c>
      <c r="N25" s="558">
        <v>648943.21</v>
      </c>
      <c r="O25" s="558">
        <v>648943.21</v>
      </c>
      <c r="P25" s="430">
        <f>IFERROR(M25/L25,0)</f>
        <v>1</v>
      </c>
      <c r="Q25" s="430">
        <f>IFERROR(K25/P25,0)</f>
        <v>1</v>
      </c>
    </row>
    <row r="26" spans="1:17" s="30" customFormat="1" ht="38.25" customHeight="1">
      <c r="A26" s="170"/>
      <c r="B26" s="171"/>
      <c r="C26" s="171"/>
      <c r="D26" s="171"/>
      <c r="E26" s="171">
        <v>218</v>
      </c>
      <c r="F26" s="174"/>
      <c r="G26" s="435" t="s">
        <v>220</v>
      </c>
      <c r="H26" s="557" t="s">
        <v>313</v>
      </c>
      <c r="I26" s="432">
        <v>20</v>
      </c>
      <c r="J26" s="432">
        <v>15</v>
      </c>
      <c r="K26" s="430">
        <f t="shared" si="0"/>
        <v>0.75</v>
      </c>
      <c r="L26" s="558">
        <v>18053835.739999998</v>
      </c>
      <c r="M26" s="558">
        <v>13984651.18</v>
      </c>
      <c r="N26" s="558">
        <v>13984651.18</v>
      </c>
      <c r="O26" s="558">
        <v>13984651.18</v>
      </c>
      <c r="P26" s="430">
        <f>IFERROR(M26/L26,0)</f>
        <v>0.77460830935864056</v>
      </c>
      <c r="Q26" s="430">
        <f>IFERROR(K26/P26,0)</f>
        <v>0.96823128662405422</v>
      </c>
    </row>
    <row r="27" spans="1:17" s="30" customFormat="1" ht="15" customHeight="1">
      <c r="A27" s="170"/>
      <c r="B27" s="171"/>
      <c r="C27" s="171">
        <v>6</v>
      </c>
      <c r="D27" s="171"/>
      <c r="E27" s="171"/>
      <c r="F27" s="174"/>
      <c r="G27" s="435" t="s">
        <v>221</v>
      </c>
      <c r="H27" s="501"/>
      <c r="I27" s="424"/>
      <c r="J27" s="424"/>
      <c r="K27" s="430"/>
      <c r="L27" s="426">
        <v>75617853.699999988</v>
      </c>
      <c r="M27" s="426">
        <v>75617839.829999983</v>
      </c>
      <c r="N27" s="426">
        <v>75617839.829999983</v>
      </c>
      <c r="O27" s="426">
        <v>75258739.829999983</v>
      </c>
      <c r="P27" s="430"/>
      <c r="Q27" s="430"/>
    </row>
    <row r="28" spans="1:17" s="30" customFormat="1" ht="15" customHeight="1">
      <c r="A28" s="170"/>
      <c r="B28" s="171"/>
      <c r="C28" s="171"/>
      <c r="D28" s="175">
        <v>3</v>
      </c>
      <c r="E28" s="171"/>
      <c r="F28" s="174"/>
      <c r="G28" s="435" t="s">
        <v>222</v>
      </c>
      <c r="H28" s="501"/>
      <c r="I28" s="424"/>
      <c r="J28" s="424"/>
      <c r="K28" s="430"/>
      <c r="L28" s="426">
        <v>14922510.9</v>
      </c>
      <c r="M28" s="426">
        <v>14922510.9</v>
      </c>
      <c r="N28" s="426">
        <v>14922510.9</v>
      </c>
      <c r="O28" s="426">
        <v>14712510.9</v>
      </c>
      <c r="P28" s="430"/>
      <c r="Q28" s="430"/>
    </row>
    <row r="29" spans="1:17" s="30" customFormat="1" ht="15" customHeight="1">
      <c r="A29" s="170"/>
      <c r="B29" s="171"/>
      <c r="C29" s="171"/>
      <c r="D29" s="175"/>
      <c r="E29" s="171">
        <v>219</v>
      </c>
      <c r="F29" s="174"/>
      <c r="G29" s="435" t="s">
        <v>223</v>
      </c>
      <c r="H29" s="501" t="s">
        <v>344</v>
      </c>
      <c r="I29" s="424">
        <v>4500</v>
      </c>
      <c r="J29" s="424">
        <v>4500</v>
      </c>
      <c r="K29" s="430">
        <f>IFERROR(J29/I29,0)</f>
        <v>1</v>
      </c>
      <c r="L29" s="426">
        <v>14922510.9</v>
      </c>
      <c r="M29" s="426">
        <v>14922510.9</v>
      </c>
      <c r="N29" s="426">
        <v>14922510.9</v>
      </c>
      <c r="O29" s="426">
        <v>14712510.9</v>
      </c>
      <c r="P29" s="430">
        <f>IFERROR(M29/L29,0)</f>
        <v>1</v>
      </c>
      <c r="Q29" s="430">
        <f>IFERROR(K29/P29,0)</f>
        <v>1</v>
      </c>
    </row>
    <row r="30" spans="1:17" s="30" customFormat="1" ht="24.75" customHeight="1">
      <c r="A30" s="170"/>
      <c r="B30" s="171"/>
      <c r="C30" s="171"/>
      <c r="D30" s="171">
        <v>8</v>
      </c>
      <c r="E30" s="171"/>
      <c r="F30" s="174"/>
      <c r="G30" s="435" t="s">
        <v>224</v>
      </c>
      <c r="H30" s="501"/>
      <c r="I30" s="424"/>
      <c r="J30" s="424"/>
      <c r="K30" s="430"/>
      <c r="L30" s="426">
        <v>27405456.02</v>
      </c>
      <c r="M30" s="426">
        <v>27405442.149999999</v>
      </c>
      <c r="N30" s="426">
        <v>27405442.149999999</v>
      </c>
      <c r="O30" s="426">
        <v>27256342.149999999</v>
      </c>
      <c r="P30" s="430"/>
      <c r="Q30" s="430"/>
    </row>
    <row r="31" spans="1:17" s="30" customFormat="1" ht="46.5" customHeight="1">
      <c r="A31" s="170"/>
      <c r="B31" s="171"/>
      <c r="C31" s="171"/>
      <c r="D31" s="171"/>
      <c r="E31" s="171">
        <v>224</v>
      </c>
      <c r="F31" s="174"/>
      <c r="G31" s="435" t="s">
        <v>225</v>
      </c>
      <c r="H31" s="501" t="s">
        <v>344</v>
      </c>
      <c r="I31" s="424">
        <v>1500</v>
      </c>
      <c r="J31" s="424">
        <v>1500</v>
      </c>
      <c r="K31" s="430">
        <f>IFERROR(J31/I31,0)</f>
        <v>1</v>
      </c>
      <c r="L31" s="426">
        <v>7114558.5199999996</v>
      </c>
      <c r="M31" s="426">
        <v>7114558.5199999996</v>
      </c>
      <c r="N31" s="426">
        <v>7114558.5199999996</v>
      </c>
      <c r="O31" s="426">
        <v>7070458.5199999996</v>
      </c>
      <c r="P31" s="430">
        <f>IFERROR(M31/L31,0)</f>
        <v>1</v>
      </c>
      <c r="Q31" s="430">
        <f>IFERROR(K31/P31,0)</f>
        <v>1</v>
      </c>
    </row>
    <row r="32" spans="1:17" s="30" customFormat="1" ht="46.5" customHeight="1">
      <c r="A32" s="170"/>
      <c r="B32" s="171"/>
      <c r="C32" s="171"/>
      <c r="D32" s="171"/>
      <c r="E32" s="171">
        <v>225</v>
      </c>
      <c r="F32" s="174"/>
      <c r="G32" s="435" t="s">
        <v>226</v>
      </c>
      <c r="H32" s="501" t="s">
        <v>344</v>
      </c>
      <c r="I32" s="424">
        <v>2530</v>
      </c>
      <c r="J32" s="424">
        <v>2530</v>
      </c>
      <c r="K32" s="430">
        <f>IFERROR(J32/I32,0)</f>
        <v>1</v>
      </c>
      <c r="L32" s="426">
        <v>20290897.5</v>
      </c>
      <c r="M32" s="426">
        <v>20290883.629999999</v>
      </c>
      <c r="N32" s="426">
        <v>20290883.629999999</v>
      </c>
      <c r="O32" s="426">
        <v>20185883.629999999</v>
      </c>
      <c r="P32" s="430">
        <f>IFERROR(M32/L32,0)</f>
        <v>0.99999931644226181</v>
      </c>
      <c r="Q32" s="430">
        <f>IFERROR(K32/P32,0)</f>
        <v>1.0000006835582054</v>
      </c>
    </row>
    <row r="33" spans="1:17" s="30" customFormat="1" ht="28.5" customHeight="1">
      <c r="A33" s="170"/>
      <c r="B33" s="171"/>
      <c r="C33" s="171"/>
      <c r="D33" s="171">
        <v>9</v>
      </c>
      <c r="E33" s="171"/>
      <c r="F33" s="174"/>
      <c r="G33" s="435" t="s">
        <v>227</v>
      </c>
      <c r="H33" s="501"/>
      <c r="I33" s="424"/>
      <c r="J33" s="424"/>
      <c r="K33" s="430"/>
      <c r="L33" s="426">
        <v>33289886.779999997</v>
      </c>
      <c r="M33" s="426">
        <v>33289886.779999997</v>
      </c>
      <c r="N33" s="426">
        <v>33289886.779999997</v>
      </c>
      <c r="O33" s="426">
        <v>33289886.779999997</v>
      </c>
      <c r="P33" s="430"/>
      <c r="Q33" s="430"/>
    </row>
    <row r="34" spans="1:17" s="30" customFormat="1" ht="15.75" customHeight="1">
      <c r="A34" s="170"/>
      <c r="B34" s="171"/>
      <c r="C34" s="171"/>
      <c r="D34" s="171"/>
      <c r="E34" s="171">
        <v>226</v>
      </c>
      <c r="F34" s="174"/>
      <c r="G34" s="435" t="s">
        <v>228</v>
      </c>
      <c r="H34" s="501" t="s">
        <v>344</v>
      </c>
      <c r="I34" s="432">
        <v>300</v>
      </c>
      <c r="J34" s="432">
        <v>0</v>
      </c>
      <c r="K34" s="430">
        <f>IFERROR(J34/I34,0)</f>
        <v>0</v>
      </c>
      <c r="L34" s="426">
        <v>5190851</v>
      </c>
      <c r="M34" s="426">
        <v>5190851</v>
      </c>
      <c r="N34" s="426">
        <v>5190851</v>
      </c>
      <c r="O34" s="426">
        <v>5190851</v>
      </c>
      <c r="P34" s="430">
        <f>IFERROR(M34/L34,0)</f>
        <v>1</v>
      </c>
      <c r="Q34" s="430">
        <f>IFERROR(K34/P34,0)</f>
        <v>0</v>
      </c>
    </row>
    <row r="35" spans="1:17" s="30" customFormat="1" ht="38.25" customHeight="1">
      <c r="A35" s="170"/>
      <c r="B35" s="171"/>
      <c r="C35" s="171"/>
      <c r="D35" s="171"/>
      <c r="E35" s="171">
        <v>227</v>
      </c>
      <c r="F35" s="174"/>
      <c r="G35" s="556" t="s">
        <v>229</v>
      </c>
      <c r="H35" s="557" t="s">
        <v>313</v>
      </c>
      <c r="I35" s="432">
        <v>1</v>
      </c>
      <c r="J35" s="432">
        <v>1</v>
      </c>
      <c r="K35" s="430">
        <f>IFERROR(J35/I35,0)</f>
        <v>1</v>
      </c>
      <c r="L35" s="558">
        <v>1192233.52</v>
      </c>
      <c r="M35" s="558">
        <v>1192233.52</v>
      </c>
      <c r="N35" s="558">
        <v>1192233.52</v>
      </c>
      <c r="O35" s="558">
        <v>1192233.52</v>
      </c>
      <c r="P35" s="430">
        <f>IFERROR(M35/L35,0)</f>
        <v>1</v>
      </c>
      <c r="Q35" s="430">
        <f>IFERROR(K35/P35,0)</f>
        <v>1</v>
      </c>
    </row>
    <row r="36" spans="1:17" s="30" customFormat="1" ht="36" customHeight="1">
      <c r="A36" s="170"/>
      <c r="B36" s="171"/>
      <c r="C36" s="171"/>
      <c r="D36" s="171"/>
      <c r="E36" s="171">
        <v>229</v>
      </c>
      <c r="F36" s="174"/>
      <c r="G36" s="556" t="s">
        <v>230</v>
      </c>
      <c r="H36" s="557" t="s">
        <v>344</v>
      </c>
      <c r="I36" s="432">
        <v>2050</v>
      </c>
      <c r="J36" s="432">
        <v>2050</v>
      </c>
      <c r="K36" s="430">
        <f>IFERROR(J36/I36,0)</f>
        <v>1</v>
      </c>
      <c r="L36" s="558">
        <v>19461573.409999996</v>
      </c>
      <c r="M36" s="558">
        <v>19461573.409999996</v>
      </c>
      <c r="N36" s="558">
        <v>19461573.409999996</v>
      </c>
      <c r="O36" s="558">
        <v>19461573.409999996</v>
      </c>
      <c r="P36" s="430">
        <f>IFERROR(M36/L36,0)</f>
        <v>1</v>
      </c>
      <c r="Q36" s="430">
        <f>IFERROR(K36/P36,0)</f>
        <v>1</v>
      </c>
    </row>
    <row r="37" spans="1:17" s="30" customFormat="1" ht="25.5" customHeight="1">
      <c r="A37" s="170"/>
      <c r="B37" s="171"/>
      <c r="C37" s="171"/>
      <c r="D37" s="171"/>
      <c r="E37" s="171">
        <v>230</v>
      </c>
      <c r="F37" s="174"/>
      <c r="G37" s="556" t="s">
        <v>231</v>
      </c>
      <c r="H37" s="557" t="s">
        <v>344</v>
      </c>
      <c r="I37" s="432">
        <v>60000</v>
      </c>
      <c r="J37" s="432">
        <v>60000</v>
      </c>
      <c r="K37" s="430">
        <f>IFERROR(J37/I37,0)</f>
        <v>1</v>
      </c>
      <c r="L37" s="558">
        <v>7445228.8500000006</v>
      </c>
      <c r="M37" s="558">
        <v>7445228.8500000006</v>
      </c>
      <c r="N37" s="558">
        <v>7445228.8500000006</v>
      </c>
      <c r="O37" s="558">
        <v>7445228.8500000006</v>
      </c>
      <c r="P37" s="430">
        <f>IFERROR(M37/L37,0)</f>
        <v>1</v>
      </c>
      <c r="Q37" s="430">
        <f>IFERROR(K37/P37,0)</f>
        <v>1</v>
      </c>
    </row>
    <row r="38" spans="1:17" s="30" customFormat="1" ht="12.75" customHeight="1">
      <c r="A38" s="170"/>
      <c r="B38" s="171">
        <v>3</v>
      </c>
      <c r="C38" s="171"/>
      <c r="D38" s="171"/>
      <c r="E38" s="171"/>
      <c r="F38" s="174"/>
      <c r="G38" s="556" t="s">
        <v>232</v>
      </c>
      <c r="H38" s="557"/>
      <c r="I38" s="432"/>
      <c r="J38" s="432"/>
      <c r="K38" s="430"/>
      <c r="L38" s="558">
        <v>1777264.58</v>
      </c>
      <c r="M38" s="558">
        <v>1777264.58</v>
      </c>
      <c r="N38" s="558">
        <v>1777264.58</v>
      </c>
      <c r="O38" s="558">
        <v>1777264.58</v>
      </c>
      <c r="P38" s="430"/>
      <c r="Q38" s="430"/>
    </row>
    <row r="39" spans="1:17" s="30" customFormat="1" ht="35.25" customHeight="1">
      <c r="A39" s="170"/>
      <c r="B39" s="171"/>
      <c r="C39" s="171">
        <v>1</v>
      </c>
      <c r="D39" s="171"/>
      <c r="E39" s="171"/>
      <c r="F39" s="174"/>
      <c r="G39" s="556" t="s">
        <v>233</v>
      </c>
      <c r="H39" s="557"/>
      <c r="I39" s="432"/>
      <c r="J39" s="432"/>
      <c r="K39" s="430"/>
      <c r="L39" s="558">
        <v>1777264.58</v>
      </c>
      <c r="M39" s="558">
        <v>1777264.58</v>
      </c>
      <c r="N39" s="558">
        <v>1777264.58</v>
      </c>
      <c r="O39" s="558">
        <v>1777264.58</v>
      </c>
      <c r="P39" s="430"/>
      <c r="Q39" s="430"/>
    </row>
    <row r="40" spans="1:17" s="30" customFormat="1" ht="24" customHeight="1">
      <c r="A40" s="170"/>
      <c r="B40" s="171"/>
      <c r="C40" s="171"/>
      <c r="D40" s="175">
        <v>2</v>
      </c>
      <c r="E40" s="171"/>
      <c r="F40" s="174"/>
      <c r="G40" s="556" t="s">
        <v>234</v>
      </c>
      <c r="H40" s="557"/>
      <c r="I40" s="432"/>
      <c r="J40" s="432"/>
      <c r="K40" s="430"/>
      <c r="L40" s="558">
        <v>1777264.58</v>
      </c>
      <c r="M40" s="558">
        <v>1777264.58</v>
      </c>
      <c r="N40" s="558">
        <v>1777264.58</v>
      </c>
      <c r="O40" s="558">
        <v>1777264.58</v>
      </c>
      <c r="P40" s="430"/>
      <c r="Q40" s="430"/>
    </row>
    <row r="41" spans="1:17" s="30" customFormat="1" ht="15" customHeight="1">
      <c r="A41" s="170"/>
      <c r="B41" s="171"/>
      <c r="C41" s="171"/>
      <c r="D41" s="175"/>
      <c r="E41" s="171">
        <v>232</v>
      </c>
      <c r="F41" s="174"/>
      <c r="G41" s="556" t="s">
        <v>235</v>
      </c>
      <c r="H41" s="557" t="s">
        <v>344</v>
      </c>
      <c r="I41" s="432">
        <v>1504</v>
      </c>
      <c r="J41" s="432">
        <v>1504</v>
      </c>
      <c r="K41" s="430">
        <f>IFERROR(J41/I41,0)</f>
        <v>1</v>
      </c>
      <c r="L41" s="558">
        <v>1777264.58</v>
      </c>
      <c r="M41" s="558">
        <v>1777264.58</v>
      </c>
      <c r="N41" s="558">
        <v>1777264.58</v>
      </c>
      <c r="O41" s="558">
        <v>1777264.58</v>
      </c>
      <c r="P41" s="430">
        <f>IFERROR(M41/L41,0)</f>
        <v>1</v>
      </c>
      <c r="Q41" s="430">
        <f>IFERROR(K41/P41,0)</f>
        <v>1</v>
      </c>
    </row>
    <row r="42" spans="1:17" s="30" customFormat="1" ht="40.5" customHeight="1">
      <c r="A42" s="170">
        <v>2</v>
      </c>
      <c r="B42" s="171"/>
      <c r="C42" s="171"/>
      <c r="D42" s="171"/>
      <c r="E42" s="171"/>
      <c r="F42" s="174"/>
      <c r="G42" s="559" t="s">
        <v>236</v>
      </c>
      <c r="H42" s="557"/>
      <c r="I42" s="432"/>
      <c r="J42" s="432"/>
      <c r="K42" s="430"/>
      <c r="L42" s="558">
        <v>245808830.10999998</v>
      </c>
      <c r="M42" s="558">
        <v>242877906.10999998</v>
      </c>
      <c r="N42" s="558">
        <v>242877906.10999998</v>
      </c>
      <c r="O42" s="558">
        <v>242877906.10999998</v>
      </c>
      <c r="P42" s="430"/>
      <c r="Q42" s="430"/>
    </row>
    <row r="43" spans="1:17" s="30" customFormat="1" ht="15" customHeight="1">
      <c r="A43" s="170"/>
      <c r="B43" s="171">
        <v>1</v>
      </c>
      <c r="C43" s="171"/>
      <c r="D43" s="171"/>
      <c r="E43" s="171"/>
      <c r="F43" s="174"/>
      <c r="G43" s="556" t="s">
        <v>237</v>
      </c>
      <c r="H43" s="557"/>
      <c r="I43" s="432"/>
      <c r="J43" s="432"/>
      <c r="K43" s="430"/>
      <c r="L43" s="558">
        <v>245808830.10999998</v>
      </c>
      <c r="M43" s="558">
        <v>242877906.10999998</v>
      </c>
      <c r="N43" s="558">
        <v>242877906.10999998</v>
      </c>
      <c r="O43" s="558">
        <v>242877906.10999998</v>
      </c>
      <c r="P43" s="430"/>
      <c r="Q43" s="430"/>
    </row>
    <row r="44" spans="1:17" s="30" customFormat="1" ht="24.75" customHeight="1">
      <c r="A44" s="170"/>
      <c r="B44" s="171"/>
      <c r="C44" s="171">
        <v>7</v>
      </c>
      <c r="D44" s="171"/>
      <c r="E44" s="171"/>
      <c r="F44" s="174"/>
      <c r="G44" s="556" t="s">
        <v>238</v>
      </c>
      <c r="H44" s="557"/>
      <c r="I44" s="432"/>
      <c r="J44" s="432"/>
      <c r="K44" s="430"/>
      <c r="L44" s="558">
        <v>245808830.10999998</v>
      </c>
      <c r="M44" s="558">
        <v>242877906.10999998</v>
      </c>
      <c r="N44" s="558">
        <v>242877906.10999998</v>
      </c>
      <c r="O44" s="558">
        <v>242877906.10999998</v>
      </c>
      <c r="P44" s="430"/>
      <c r="Q44" s="430"/>
    </row>
    <row r="45" spans="1:17" s="30" customFormat="1" ht="15" customHeight="1">
      <c r="A45" s="170"/>
      <c r="B45" s="171"/>
      <c r="C45" s="171"/>
      <c r="D45" s="171">
        <v>1</v>
      </c>
      <c r="E45" s="171"/>
      <c r="F45" s="174"/>
      <c r="G45" s="556" t="s">
        <v>239</v>
      </c>
      <c r="H45" s="557"/>
      <c r="I45" s="432"/>
      <c r="J45" s="432"/>
      <c r="K45" s="430"/>
      <c r="L45" s="558">
        <v>187737358.38</v>
      </c>
      <c r="M45" s="558">
        <v>184806434.38</v>
      </c>
      <c r="N45" s="558">
        <v>184806434.38</v>
      </c>
      <c r="O45" s="558">
        <v>184806434.38</v>
      </c>
      <c r="P45" s="430"/>
      <c r="Q45" s="430"/>
    </row>
    <row r="46" spans="1:17" s="30" customFormat="1" ht="22.5" customHeight="1">
      <c r="A46" s="170"/>
      <c r="B46" s="171"/>
      <c r="C46" s="171"/>
      <c r="D46" s="171"/>
      <c r="E46" s="171">
        <v>201</v>
      </c>
      <c r="F46" s="174"/>
      <c r="G46" s="556" t="s">
        <v>240</v>
      </c>
      <c r="H46" s="557" t="s">
        <v>304</v>
      </c>
      <c r="I46" s="432">
        <v>29951</v>
      </c>
      <c r="J46" s="432">
        <v>29951</v>
      </c>
      <c r="K46" s="430">
        <f>IFERROR(J46/I46,0)</f>
        <v>1</v>
      </c>
      <c r="L46" s="558">
        <v>187737358.38</v>
      </c>
      <c r="M46" s="558">
        <v>184806434.38</v>
      </c>
      <c r="N46" s="558">
        <v>184806434.38</v>
      </c>
      <c r="O46" s="558">
        <v>184806434.38</v>
      </c>
      <c r="P46" s="430">
        <f>IFERROR(M46/L46,0)</f>
        <v>0.98438816852814393</v>
      </c>
      <c r="Q46" s="430">
        <f>IFERROR(K46/P46,0)</f>
        <v>1.0158594261603111</v>
      </c>
    </row>
    <row r="47" spans="1:17" s="30" customFormat="1" ht="15" customHeight="1">
      <c r="A47" s="170"/>
      <c r="B47" s="171"/>
      <c r="C47" s="171"/>
      <c r="D47" s="171">
        <v>2</v>
      </c>
      <c r="E47" s="171"/>
      <c r="F47" s="174"/>
      <c r="G47" s="556" t="s">
        <v>241</v>
      </c>
      <c r="H47" s="557"/>
      <c r="I47" s="432"/>
      <c r="J47" s="432"/>
      <c r="K47" s="430"/>
      <c r="L47" s="558">
        <v>58071471.729999989</v>
      </c>
      <c r="M47" s="558">
        <v>58071471.729999989</v>
      </c>
      <c r="N47" s="558">
        <v>58071471.729999989</v>
      </c>
      <c r="O47" s="558">
        <v>58071471.729999989</v>
      </c>
      <c r="P47" s="430"/>
      <c r="Q47" s="430"/>
    </row>
    <row r="48" spans="1:17" s="30" customFormat="1" ht="34.5" customHeight="1">
      <c r="A48" s="170"/>
      <c r="B48" s="171"/>
      <c r="C48" s="171"/>
      <c r="D48" s="171"/>
      <c r="E48" s="171">
        <v>204</v>
      </c>
      <c r="F48" s="174"/>
      <c r="G48" s="556" t="s">
        <v>242</v>
      </c>
      <c r="H48" s="557" t="s">
        <v>960</v>
      </c>
      <c r="I48" s="432">
        <v>4871</v>
      </c>
      <c r="J48" s="432">
        <v>4871</v>
      </c>
      <c r="K48" s="430">
        <f>IFERROR(J48/I48,0)</f>
        <v>1</v>
      </c>
      <c r="L48" s="558">
        <v>58071471.729999989</v>
      </c>
      <c r="M48" s="558">
        <v>58071471.729999989</v>
      </c>
      <c r="N48" s="558">
        <v>58071471.729999989</v>
      </c>
      <c r="O48" s="558">
        <v>58071471.729999989</v>
      </c>
      <c r="P48" s="430">
        <f>IFERROR(M48/L48,0)</f>
        <v>1</v>
      </c>
      <c r="Q48" s="430">
        <f>IFERROR(K48/P48,0)</f>
        <v>1</v>
      </c>
    </row>
    <row r="49" spans="1:17" s="30" customFormat="1" ht="23.25" customHeight="1">
      <c r="A49" s="170">
        <v>3</v>
      </c>
      <c r="B49" s="171"/>
      <c r="C49" s="171"/>
      <c r="D49" s="171"/>
      <c r="E49" s="171"/>
      <c r="F49" s="174"/>
      <c r="G49" s="559" t="s">
        <v>244</v>
      </c>
      <c r="H49" s="557"/>
      <c r="I49" s="432"/>
      <c r="J49" s="432"/>
      <c r="K49" s="430"/>
      <c r="L49" s="558">
        <v>15983071.23</v>
      </c>
      <c r="M49" s="558">
        <v>11033111.210000001</v>
      </c>
      <c r="N49" s="558">
        <v>11033111.210000001</v>
      </c>
      <c r="O49" s="558">
        <v>11033111.210000001</v>
      </c>
      <c r="P49" s="430"/>
      <c r="Q49" s="430"/>
    </row>
    <row r="50" spans="1:17" s="30" customFormat="1" ht="15" customHeight="1">
      <c r="A50" s="170"/>
      <c r="B50" s="171">
        <v>2</v>
      </c>
      <c r="C50" s="171"/>
      <c r="D50" s="171"/>
      <c r="E50" s="171"/>
      <c r="F50" s="174"/>
      <c r="G50" s="556" t="s">
        <v>201</v>
      </c>
      <c r="H50" s="557"/>
      <c r="I50" s="432"/>
      <c r="J50" s="432"/>
      <c r="K50" s="430"/>
      <c r="L50" s="558">
        <v>7769944.8600000003</v>
      </c>
      <c r="M50" s="558">
        <v>4769944.8599999994</v>
      </c>
      <c r="N50" s="558">
        <v>4769944.8599999994</v>
      </c>
      <c r="O50" s="558">
        <v>4769944.8599999994</v>
      </c>
      <c r="P50" s="430"/>
      <c r="Q50" s="430"/>
    </row>
    <row r="51" spans="1:17" s="30" customFormat="1" ht="24" customHeight="1">
      <c r="A51" s="170"/>
      <c r="B51" s="171"/>
      <c r="C51" s="171">
        <v>2</v>
      </c>
      <c r="D51" s="171"/>
      <c r="E51" s="171"/>
      <c r="F51" s="174"/>
      <c r="G51" s="556" t="s">
        <v>245</v>
      </c>
      <c r="H51" s="557"/>
      <c r="I51" s="432"/>
      <c r="J51" s="432"/>
      <c r="K51" s="430"/>
      <c r="L51" s="558">
        <v>7769944.8600000003</v>
      </c>
      <c r="M51" s="558">
        <v>4769944.8599999994</v>
      </c>
      <c r="N51" s="558">
        <v>4769944.8599999994</v>
      </c>
      <c r="O51" s="558">
        <v>4769944.8599999994</v>
      </c>
      <c r="P51" s="430"/>
      <c r="Q51" s="430"/>
    </row>
    <row r="52" spans="1:17" s="30" customFormat="1" ht="36" customHeight="1">
      <c r="A52" s="170"/>
      <c r="B52" s="171"/>
      <c r="C52" s="171"/>
      <c r="D52" s="171">
        <v>3</v>
      </c>
      <c r="E52" s="171"/>
      <c r="F52" s="174"/>
      <c r="G52" s="556" t="s">
        <v>246</v>
      </c>
      <c r="H52" s="557"/>
      <c r="I52" s="432"/>
      <c r="J52" s="432"/>
      <c r="K52" s="430"/>
      <c r="L52" s="558">
        <v>7769944.8600000003</v>
      </c>
      <c r="M52" s="558">
        <v>4769944.8599999994</v>
      </c>
      <c r="N52" s="558">
        <v>4769944.8599999994</v>
      </c>
      <c r="O52" s="558">
        <v>4769944.8599999994</v>
      </c>
      <c r="P52" s="430"/>
      <c r="Q52" s="430"/>
    </row>
    <row r="53" spans="1:17" s="30" customFormat="1" ht="26.25" customHeight="1">
      <c r="A53" s="170"/>
      <c r="B53" s="171"/>
      <c r="C53" s="171"/>
      <c r="D53" s="171"/>
      <c r="E53" s="171">
        <v>212</v>
      </c>
      <c r="F53" s="174"/>
      <c r="G53" s="556" t="s">
        <v>247</v>
      </c>
      <c r="H53" s="557" t="s">
        <v>248</v>
      </c>
      <c r="I53" s="432">
        <v>33750</v>
      </c>
      <c r="J53" s="432">
        <v>33750</v>
      </c>
      <c r="K53" s="430">
        <f>IFERROR(J53/I53,0)</f>
        <v>1</v>
      </c>
      <c r="L53" s="558">
        <v>7769944.8600000003</v>
      </c>
      <c r="M53" s="558">
        <v>4769944.8599999994</v>
      </c>
      <c r="N53" s="558">
        <v>4769944.8599999994</v>
      </c>
      <c r="O53" s="558">
        <v>4769944.8599999994</v>
      </c>
      <c r="P53" s="430">
        <f>IFERROR(M53/L53,0)</f>
        <v>0.61389687390908965</v>
      </c>
      <c r="Q53" s="430">
        <f>IFERROR(K53/P53,0)</f>
        <v>1.6289380879761368</v>
      </c>
    </row>
    <row r="54" spans="1:17" s="30" customFormat="1" ht="15" customHeight="1">
      <c r="A54" s="170"/>
      <c r="B54" s="171">
        <v>3</v>
      </c>
      <c r="C54" s="171"/>
      <c r="D54" s="171"/>
      <c r="E54" s="171"/>
      <c r="F54" s="174"/>
      <c r="G54" s="556" t="s">
        <v>232</v>
      </c>
      <c r="H54" s="557"/>
      <c r="I54" s="432"/>
      <c r="J54" s="432"/>
      <c r="K54" s="430"/>
      <c r="L54" s="558">
        <v>8213126.3700000001</v>
      </c>
      <c r="M54" s="558">
        <v>6263166.3500000006</v>
      </c>
      <c r="N54" s="558">
        <v>6263166.3500000006</v>
      </c>
      <c r="O54" s="558">
        <v>6263166.3500000006</v>
      </c>
      <c r="P54" s="430"/>
      <c r="Q54" s="430"/>
    </row>
    <row r="55" spans="1:17" s="30" customFormat="1" ht="34.5" customHeight="1">
      <c r="A55" s="170"/>
      <c r="B55" s="171"/>
      <c r="C55" s="171">
        <v>1</v>
      </c>
      <c r="D55" s="171"/>
      <c r="E55" s="171"/>
      <c r="F55" s="174"/>
      <c r="G55" s="556" t="s">
        <v>233</v>
      </c>
      <c r="H55" s="557"/>
      <c r="I55" s="432"/>
      <c r="J55" s="432"/>
      <c r="K55" s="430"/>
      <c r="L55" s="558">
        <v>8213126.3700000001</v>
      </c>
      <c r="M55" s="558">
        <v>6263166.3500000006</v>
      </c>
      <c r="N55" s="558">
        <v>6263166.3500000006</v>
      </c>
      <c r="O55" s="558">
        <v>6263166.3500000006</v>
      </c>
      <c r="P55" s="430"/>
      <c r="Q55" s="430"/>
    </row>
    <row r="56" spans="1:17" s="30" customFormat="1" ht="24" customHeight="1">
      <c r="A56" s="170"/>
      <c r="B56" s="171"/>
      <c r="C56" s="171"/>
      <c r="D56" s="171">
        <v>1</v>
      </c>
      <c r="E56" s="171"/>
      <c r="F56" s="174"/>
      <c r="G56" s="556" t="s">
        <v>249</v>
      </c>
      <c r="H56" s="557"/>
      <c r="I56" s="432"/>
      <c r="J56" s="432"/>
      <c r="K56" s="430"/>
      <c r="L56" s="558">
        <v>8213126.3700000001</v>
      </c>
      <c r="M56" s="558">
        <v>6263166.3500000006</v>
      </c>
      <c r="N56" s="558">
        <v>6263166.3500000006</v>
      </c>
      <c r="O56" s="558">
        <v>6263166.3500000006</v>
      </c>
      <c r="P56" s="430"/>
      <c r="Q56" s="430"/>
    </row>
    <row r="57" spans="1:17" s="30" customFormat="1" ht="39" customHeight="1">
      <c r="A57" s="170"/>
      <c r="B57" s="171"/>
      <c r="C57" s="171"/>
      <c r="D57" s="171"/>
      <c r="E57" s="171">
        <v>213</v>
      </c>
      <c r="F57" s="174"/>
      <c r="G57" s="556" t="s">
        <v>250</v>
      </c>
      <c r="H57" s="557" t="s">
        <v>304</v>
      </c>
      <c r="I57" s="432">
        <v>1050</v>
      </c>
      <c r="J57" s="432">
        <v>1050</v>
      </c>
      <c r="K57" s="430">
        <f>IFERROR(J57/I57,0)</f>
        <v>1</v>
      </c>
      <c r="L57" s="558">
        <v>1289502</v>
      </c>
      <c r="M57" s="558">
        <v>1289502</v>
      </c>
      <c r="N57" s="558">
        <v>1289502</v>
      </c>
      <c r="O57" s="558">
        <v>1289502</v>
      </c>
      <c r="P57" s="430">
        <f>IFERROR(M57/L57,0)</f>
        <v>1</v>
      </c>
      <c r="Q57" s="430">
        <f>IFERROR(K57/P57,0)</f>
        <v>1</v>
      </c>
    </row>
    <row r="58" spans="1:17" s="30" customFormat="1" ht="36" customHeight="1">
      <c r="A58" s="170"/>
      <c r="B58" s="171"/>
      <c r="C58" s="171"/>
      <c r="D58" s="171"/>
      <c r="E58" s="171">
        <v>215</v>
      </c>
      <c r="F58" s="174"/>
      <c r="G58" s="556" t="s">
        <v>251</v>
      </c>
      <c r="H58" s="557" t="s">
        <v>370</v>
      </c>
      <c r="I58" s="432">
        <v>11924</v>
      </c>
      <c r="J58" s="432">
        <v>11924</v>
      </c>
      <c r="K58" s="430">
        <f>IFERROR(J58/I58,0)</f>
        <v>1</v>
      </c>
      <c r="L58" s="558">
        <v>6923624.3700000001</v>
      </c>
      <c r="M58" s="558">
        <v>4973664.3500000006</v>
      </c>
      <c r="N58" s="558">
        <v>4973664.3500000006</v>
      </c>
      <c r="O58" s="558">
        <v>4973664.3500000006</v>
      </c>
      <c r="P58" s="430">
        <f>IFERROR(M58/L58,0)</f>
        <v>0.71836137898393826</v>
      </c>
      <c r="Q58" s="430">
        <f>IFERROR(K58/P58,0)</f>
        <v>1.3920570192880022</v>
      </c>
    </row>
    <row r="59" spans="1:17" s="30" customFormat="1" ht="38.25" customHeight="1">
      <c r="A59" s="170">
        <v>4</v>
      </c>
      <c r="B59" s="171"/>
      <c r="C59" s="171"/>
      <c r="D59" s="171"/>
      <c r="E59" s="171"/>
      <c r="F59" s="174"/>
      <c r="G59" s="559" t="s">
        <v>253</v>
      </c>
      <c r="H59" s="557"/>
      <c r="I59" s="432"/>
      <c r="J59" s="432"/>
      <c r="K59" s="430"/>
      <c r="L59" s="558">
        <v>785422326.34000003</v>
      </c>
      <c r="M59" s="558">
        <v>706628272.28999996</v>
      </c>
      <c r="N59" s="558">
        <v>706628272.28999996</v>
      </c>
      <c r="O59" s="558">
        <v>688523004.24000001</v>
      </c>
      <c r="P59" s="430"/>
      <c r="Q59" s="430"/>
    </row>
    <row r="60" spans="1:17" s="30" customFormat="1" ht="15" customHeight="1">
      <c r="A60" s="170"/>
      <c r="B60" s="171">
        <v>2</v>
      </c>
      <c r="C60" s="171"/>
      <c r="D60" s="171"/>
      <c r="E60" s="171"/>
      <c r="F60" s="174"/>
      <c r="G60" s="556" t="s">
        <v>201</v>
      </c>
      <c r="H60" s="557"/>
      <c r="I60" s="432"/>
      <c r="J60" s="432"/>
      <c r="K60" s="430"/>
      <c r="L60" s="558">
        <v>785422326.34000003</v>
      </c>
      <c r="M60" s="558">
        <v>706628272.28999996</v>
      </c>
      <c r="N60" s="558">
        <v>706628272.28999996</v>
      </c>
      <c r="O60" s="558">
        <v>688523004.24000001</v>
      </c>
      <c r="P60" s="430"/>
      <c r="Q60" s="430"/>
    </row>
    <row r="61" spans="1:17" s="30" customFormat="1" ht="15" customHeight="1">
      <c r="A61" s="170"/>
      <c r="B61" s="171"/>
      <c r="C61" s="171">
        <v>1</v>
      </c>
      <c r="D61" s="171"/>
      <c r="E61" s="171"/>
      <c r="F61" s="174"/>
      <c r="G61" s="556" t="s">
        <v>254</v>
      </c>
      <c r="H61" s="557"/>
      <c r="I61" s="432"/>
      <c r="J61" s="432"/>
      <c r="K61" s="430"/>
      <c r="L61" s="558">
        <v>251606868.26000005</v>
      </c>
      <c r="M61" s="558">
        <v>221637832.50000003</v>
      </c>
      <c r="N61" s="558">
        <v>221637832.50000003</v>
      </c>
      <c r="O61" s="558">
        <v>221637832.50000003</v>
      </c>
      <c r="P61" s="430"/>
      <c r="Q61" s="430"/>
    </row>
    <row r="62" spans="1:17" s="30" customFormat="1" ht="13.5" customHeight="1">
      <c r="A62" s="170"/>
      <c r="B62" s="171"/>
      <c r="C62" s="171"/>
      <c r="D62" s="171">
        <v>1</v>
      </c>
      <c r="E62" s="171"/>
      <c r="F62" s="174"/>
      <c r="G62" s="556" t="s">
        <v>255</v>
      </c>
      <c r="H62" s="557"/>
      <c r="I62" s="432"/>
      <c r="J62" s="432"/>
      <c r="K62" s="430"/>
      <c r="L62" s="558">
        <v>129223379.11000001</v>
      </c>
      <c r="M62" s="558">
        <v>121267968.55000001</v>
      </c>
      <c r="N62" s="558">
        <v>121267968.55000001</v>
      </c>
      <c r="O62" s="558">
        <v>121267968.55000001</v>
      </c>
      <c r="P62" s="430"/>
      <c r="Q62" s="430"/>
    </row>
    <row r="63" spans="1:17" s="30" customFormat="1" ht="24.75" customHeight="1">
      <c r="A63" s="170"/>
      <c r="B63" s="171"/>
      <c r="C63" s="171"/>
      <c r="D63" s="171"/>
      <c r="E63" s="171">
        <v>203</v>
      </c>
      <c r="F63" s="174"/>
      <c r="G63" s="556" t="s">
        <v>256</v>
      </c>
      <c r="H63" s="557" t="s">
        <v>374</v>
      </c>
      <c r="I63" s="432">
        <v>382235</v>
      </c>
      <c r="J63" s="432">
        <v>382235</v>
      </c>
      <c r="K63" s="430">
        <f>IFERROR(J63/I63,0)</f>
        <v>1</v>
      </c>
      <c r="L63" s="558">
        <v>129223379.11000001</v>
      </c>
      <c r="M63" s="558">
        <v>121267968.55000001</v>
      </c>
      <c r="N63" s="558">
        <v>121267968.55000001</v>
      </c>
      <c r="O63" s="558">
        <v>121267968.55000001</v>
      </c>
      <c r="P63" s="430">
        <f>IFERROR(M63/L63,0)</f>
        <v>0.93843675490618428</v>
      </c>
      <c r="Q63" s="430">
        <f>IFERROR(K63/P63,0)</f>
        <v>1.0656019116599607</v>
      </c>
    </row>
    <row r="64" spans="1:17" s="30" customFormat="1" ht="36.75" customHeight="1">
      <c r="A64" s="170"/>
      <c r="B64" s="171"/>
      <c r="C64" s="171"/>
      <c r="D64" s="171">
        <v>3</v>
      </c>
      <c r="E64" s="171"/>
      <c r="F64" s="174"/>
      <c r="G64" s="556" t="s">
        <v>246</v>
      </c>
      <c r="H64" s="557"/>
      <c r="I64" s="432"/>
      <c r="J64" s="432"/>
      <c r="K64" s="430"/>
      <c r="L64" s="558">
        <v>54656428.859999999</v>
      </c>
      <c r="M64" s="558">
        <v>54623078.859999999</v>
      </c>
      <c r="N64" s="558">
        <v>54623078.859999999</v>
      </c>
      <c r="O64" s="558">
        <v>54623078.859999999</v>
      </c>
      <c r="P64" s="430"/>
      <c r="Q64" s="430"/>
    </row>
    <row r="65" spans="1:17" s="30" customFormat="1" ht="45.75" customHeight="1">
      <c r="A65" s="170"/>
      <c r="B65" s="171"/>
      <c r="C65" s="171"/>
      <c r="D65" s="171"/>
      <c r="E65" s="171">
        <v>206</v>
      </c>
      <c r="F65" s="174"/>
      <c r="G65" s="556" t="s">
        <v>258</v>
      </c>
      <c r="H65" s="557" t="s">
        <v>961</v>
      </c>
      <c r="I65" s="432">
        <v>6</v>
      </c>
      <c r="J65" s="432">
        <v>6</v>
      </c>
      <c r="K65" s="430">
        <f>IFERROR(J65/I65,0)</f>
        <v>1</v>
      </c>
      <c r="L65" s="558">
        <v>54656428.859999999</v>
      </c>
      <c r="M65" s="558">
        <v>54623078.859999999</v>
      </c>
      <c r="N65" s="558">
        <v>54623078.859999999</v>
      </c>
      <c r="O65" s="558">
        <v>54623078.859999999</v>
      </c>
      <c r="P65" s="430">
        <f>IFERROR(M65/L65,0)</f>
        <v>0.99938982475263016</v>
      </c>
      <c r="Q65" s="430">
        <f>IFERROR(K65/P65,0)</f>
        <v>1.0006105477885177</v>
      </c>
    </row>
    <row r="66" spans="1:17" s="30" customFormat="1" ht="39.75" customHeight="1">
      <c r="A66" s="170"/>
      <c r="B66" s="171"/>
      <c r="C66" s="171"/>
      <c r="D66" s="171">
        <v>5</v>
      </c>
      <c r="E66" s="171"/>
      <c r="F66" s="174"/>
      <c r="G66" s="556" t="s">
        <v>260</v>
      </c>
      <c r="H66" s="557"/>
      <c r="I66" s="432"/>
      <c r="J66" s="432"/>
      <c r="K66" s="430"/>
      <c r="L66" s="558">
        <v>67727060.290000007</v>
      </c>
      <c r="M66" s="558">
        <v>45746785.090000004</v>
      </c>
      <c r="N66" s="558">
        <v>45746785.090000004</v>
      </c>
      <c r="O66" s="558">
        <v>45746785.090000004</v>
      </c>
      <c r="P66" s="430"/>
      <c r="Q66" s="430"/>
    </row>
    <row r="67" spans="1:17" s="30" customFormat="1" ht="28.5" customHeight="1">
      <c r="A67" s="170"/>
      <c r="B67" s="171"/>
      <c r="C67" s="171"/>
      <c r="D67" s="171"/>
      <c r="E67" s="171">
        <v>207</v>
      </c>
      <c r="F67" s="174"/>
      <c r="G67" s="556" t="s">
        <v>261</v>
      </c>
      <c r="H67" s="557" t="s">
        <v>322</v>
      </c>
      <c r="I67" s="432">
        <v>4567000</v>
      </c>
      <c r="J67" s="432">
        <v>4567000</v>
      </c>
      <c r="K67" s="430">
        <f>IFERROR(J67/I67,0)</f>
        <v>1</v>
      </c>
      <c r="L67" s="558">
        <v>45488027.290000007</v>
      </c>
      <c r="M67" s="558">
        <v>41507752.090000004</v>
      </c>
      <c r="N67" s="558">
        <v>41507752.090000004</v>
      </c>
      <c r="O67" s="558">
        <v>41507752.090000004</v>
      </c>
      <c r="P67" s="430">
        <f>IFERROR(M67/L67,0)</f>
        <v>0.91249839931231713</v>
      </c>
      <c r="Q67" s="430">
        <f>IFERROR(K67/P67,0)</f>
        <v>1.0958923333494353</v>
      </c>
    </row>
    <row r="68" spans="1:17" s="30" customFormat="1" ht="26.25" customHeight="1">
      <c r="A68" s="170"/>
      <c r="B68" s="171"/>
      <c r="C68" s="171"/>
      <c r="D68" s="171"/>
      <c r="E68" s="171">
        <v>208</v>
      </c>
      <c r="F68" s="174"/>
      <c r="G68" s="556" t="s">
        <v>263</v>
      </c>
      <c r="H68" s="557" t="s">
        <v>380</v>
      </c>
      <c r="I68" s="432">
        <v>11210</v>
      </c>
      <c r="J68" s="432">
        <v>11210</v>
      </c>
      <c r="K68" s="430">
        <f>IFERROR(J68/I68,0)</f>
        <v>1</v>
      </c>
      <c r="L68" s="558">
        <v>22239033</v>
      </c>
      <c r="M68" s="558">
        <v>4239033</v>
      </c>
      <c r="N68" s="558">
        <v>4239033</v>
      </c>
      <c r="O68" s="558">
        <v>4239033</v>
      </c>
      <c r="P68" s="430">
        <f>IFERROR(M68/L68,0)</f>
        <v>0.19061228966205501</v>
      </c>
      <c r="Q68" s="430">
        <f>IFERROR(K68/P68,0)</f>
        <v>5.2462514446101265</v>
      </c>
    </row>
    <row r="69" spans="1:17" s="30" customFormat="1" ht="27.75" customHeight="1">
      <c r="A69" s="170"/>
      <c r="B69" s="171"/>
      <c r="C69" s="171">
        <v>2</v>
      </c>
      <c r="D69" s="171"/>
      <c r="E69" s="171"/>
      <c r="F69" s="174"/>
      <c r="G69" s="556" t="s">
        <v>265</v>
      </c>
      <c r="H69" s="557"/>
      <c r="I69" s="432"/>
      <c r="J69" s="432"/>
      <c r="K69" s="430"/>
      <c r="L69" s="558">
        <v>533815458.08000004</v>
      </c>
      <c r="M69" s="558">
        <v>484990439.78999996</v>
      </c>
      <c r="N69" s="558">
        <v>484990439.78999996</v>
      </c>
      <c r="O69" s="558">
        <v>466885171.74000001</v>
      </c>
      <c r="P69" s="430"/>
      <c r="Q69" s="430"/>
    </row>
    <row r="70" spans="1:17" s="30" customFormat="1" ht="15" customHeight="1">
      <c r="A70" s="170"/>
      <c r="B70" s="171"/>
      <c r="C70" s="171"/>
      <c r="D70" s="171">
        <v>1</v>
      </c>
      <c r="E70" s="171"/>
      <c r="F70" s="174"/>
      <c r="G70" s="556" t="s">
        <v>266</v>
      </c>
      <c r="H70" s="557"/>
      <c r="I70" s="432"/>
      <c r="J70" s="432"/>
      <c r="K70" s="430"/>
      <c r="L70" s="558">
        <v>209051812.94</v>
      </c>
      <c r="M70" s="558">
        <v>175210758.70000002</v>
      </c>
      <c r="N70" s="558">
        <v>175210758.70000002</v>
      </c>
      <c r="O70" s="558">
        <v>175210758.70000002</v>
      </c>
      <c r="P70" s="430"/>
      <c r="Q70" s="430"/>
    </row>
    <row r="71" spans="1:17" s="30" customFormat="1" ht="16.5" customHeight="1">
      <c r="A71" s="170"/>
      <c r="B71" s="171"/>
      <c r="C71" s="171"/>
      <c r="D71" s="171"/>
      <c r="E71" s="171">
        <v>211</v>
      </c>
      <c r="F71" s="174"/>
      <c r="G71" s="556" t="s">
        <v>267</v>
      </c>
      <c r="H71" s="557" t="s">
        <v>962</v>
      </c>
      <c r="I71" s="432">
        <v>280000</v>
      </c>
      <c r="J71" s="432">
        <v>280000</v>
      </c>
      <c r="K71" s="430">
        <f t="shared" ref="K71:K76" si="1">IFERROR(J71/I71,0)</f>
        <v>1</v>
      </c>
      <c r="L71" s="558">
        <v>4699506.99</v>
      </c>
      <c r="M71" s="558">
        <v>2941977.08</v>
      </c>
      <c r="N71" s="558">
        <v>2941977.08</v>
      </c>
      <c r="O71" s="558">
        <v>2941977.08</v>
      </c>
      <c r="P71" s="430">
        <f t="shared" ref="P71:P76" si="2">IFERROR(M71/L71,0)</f>
        <v>0.62601823686190539</v>
      </c>
      <c r="Q71" s="430">
        <f t="shared" ref="Q71:Q76" si="3">IFERROR(K71/P71,0)</f>
        <v>1.5973975534846792</v>
      </c>
    </row>
    <row r="72" spans="1:17" s="30" customFormat="1" ht="36" customHeight="1">
      <c r="A72" s="170"/>
      <c r="B72" s="171"/>
      <c r="C72" s="171"/>
      <c r="D72" s="171"/>
      <c r="E72" s="171">
        <v>215</v>
      </c>
      <c r="F72" s="174"/>
      <c r="G72" s="556" t="s">
        <v>269</v>
      </c>
      <c r="H72" s="557" t="s">
        <v>313</v>
      </c>
      <c r="I72" s="432">
        <v>6</v>
      </c>
      <c r="J72" s="432">
        <v>6</v>
      </c>
      <c r="K72" s="430">
        <f t="shared" si="1"/>
        <v>1</v>
      </c>
      <c r="L72" s="558">
        <v>283058.21999999997</v>
      </c>
      <c r="M72" s="558">
        <v>283058.21999999997</v>
      </c>
      <c r="N72" s="558">
        <v>283058.21999999997</v>
      </c>
      <c r="O72" s="558">
        <v>283058.21999999997</v>
      </c>
      <c r="P72" s="430">
        <f t="shared" si="2"/>
        <v>1</v>
      </c>
      <c r="Q72" s="430">
        <f t="shared" si="3"/>
        <v>1</v>
      </c>
    </row>
    <row r="73" spans="1:17" s="30" customFormat="1" ht="27" customHeight="1">
      <c r="A73" s="170"/>
      <c r="B73" s="171"/>
      <c r="C73" s="171"/>
      <c r="D73" s="171"/>
      <c r="E73" s="171">
        <v>216</v>
      </c>
      <c r="F73" s="174"/>
      <c r="G73" s="556" t="s">
        <v>270</v>
      </c>
      <c r="H73" s="557" t="s">
        <v>322</v>
      </c>
      <c r="I73" s="432">
        <v>20000</v>
      </c>
      <c r="J73" s="432">
        <v>20000</v>
      </c>
      <c r="K73" s="430">
        <f t="shared" si="1"/>
        <v>1</v>
      </c>
      <c r="L73" s="558">
        <v>81745717.150000006</v>
      </c>
      <c r="M73" s="558">
        <v>80614649.170000017</v>
      </c>
      <c r="N73" s="558">
        <v>80614649.170000017</v>
      </c>
      <c r="O73" s="558">
        <v>80614649.170000017</v>
      </c>
      <c r="P73" s="430">
        <f t="shared" si="2"/>
        <v>0.98616358117056424</v>
      </c>
      <c r="Q73" s="430">
        <f t="shared" si="3"/>
        <v>1.0140305514152248</v>
      </c>
    </row>
    <row r="74" spans="1:17" s="30" customFormat="1" ht="39.75" customHeight="1">
      <c r="A74" s="170"/>
      <c r="B74" s="171"/>
      <c r="C74" s="171"/>
      <c r="D74" s="171"/>
      <c r="E74" s="171">
        <v>217</v>
      </c>
      <c r="F74" s="174"/>
      <c r="G74" s="556" t="s">
        <v>271</v>
      </c>
      <c r="H74" s="557" t="s">
        <v>313</v>
      </c>
      <c r="I74" s="432">
        <v>0</v>
      </c>
      <c r="J74" s="432">
        <v>0</v>
      </c>
      <c r="K74" s="430">
        <f t="shared" si="1"/>
        <v>0</v>
      </c>
      <c r="L74" s="558">
        <v>8006695.0099999998</v>
      </c>
      <c r="M74" s="558">
        <v>1864759.64</v>
      </c>
      <c r="N74" s="558">
        <v>1864759.64</v>
      </c>
      <c r="O74" s="558">
        <v>1864759.64</v>
      </c>
      <c r="P74" s="430">
        <f t="shared" si="2"/>
        <v>0.23290004648247492</v>
      </c>
      <c r="Q74" s="430">
        <f t="shared" si="3"/>
        <v>0</v>
      </c>
    </row>
    <row r="75" spans="1:17" s="30" customFormat="1" ht="45" customHeight="1">
      <c r="A75" s="170"/>
      <c r="B75" s="171"/>
      <c r="C75" s="171"/>
      <c r="D75" s="171"/>
      <c r="E75" s="171">
        <v>218</v>
      </c>
      <c r="F75" s="174"/>
      <c r="G75" s="556" t="s">
        <v>272</v>
      </c>
      <c r="H75" s="557" t="s">
        <v>322</v>
      </c>
      <c r="I75" s="432">
        <v>58000</v>
      </c>
      <c r="J75" s="432">
        <v>58000</v>
      </c>
      <c r="K75" s="430">
        <f t="shared" si="1"/>
        <v>1</v>
      </c>
      <c r="L75" s="558">
        <v>103659038.25</v>
      </c>
      <c r="M75" s="558">
        <v>83022970.400000006</v>
      </c>
      <c r="N75" s="558">
        <v>83022970.400000006</v>
      </c>
      <c r="O75" s="558">
        <v>83022970.400000006</v>
      </c>
      <c r="P75" s="430">
        <f t="shared" si="2"/>
        <v>0.80092360301249477</v>
      </c>
      <c r="Q75" s="430">
        <f t="shared" si="3"/>
        <v>1.2485585344703589</v>
      </c>
    </row>
    <row r="76" spans="1:17" s="30" customFormat="1" ht="47.25" customHeight="1">
      <c r="A76" s="170"/>
      <c r="B76" s="171"/>
      <c r="C76" s="171"/>
      <c r="D76" s="171"/>
      <c r="E76" s="171">
        <v>219</v>
      </c>
      <c r="F76" s="174"/>
      <c r="G76" s="556" t="s">
        <v>273</v>
      </c>
      <c r="H76" s="557" t="s">
        <v>963</v>
      </c>
      <c r="I76" s="432">
        <v>15</v>
      </c>
      <c r="J76" s="432">
        <v>15</v>
      </c>
      <c r="K76" s="430">
        <f t="shared" si="1"/>
        <v>1</v>
      </c>
      <c r="L76" s="558">
        <v>10657797.32</v>
      </c>
      <c r="M76" s="558">
        <v>6483344.1899999995</v>
      </c>
      <c r="N76" s="558">
        <v>6483344.1899999995</v>
      </c>
      <c r="O76" s="558">
        <v>6483344.1899999995</v>
      </c>
      <c r="P76" s="430">
        <f t="shared" si="2"/>
        <v>0.60831933610086697</v>
      </c>
      <c r="Q76" s="430">
        <f t="shared" si="3"/>
        <v>1.6438734405677145</v>
      </c>
    </row>
    <row r="77" spans="1:17" s="30" customFormat="1" ht="15" customHeight="1">
      <c r="A77" s="170"/>
      <c r="B77" s="171"/>
      <c r="C77" s="171"/>
      <c r="D77" s="171">
        <v>3</v>
      </c>
      <c r="E77" s="171"/>
      <c r="F77" s="174"/>
      <c r="G77" s="556" t="s">
        <v>274</v>
      </c>
      <c r="H77" s="557"/>
      <c r="I77" s="432"/>
      <c r="J77" s="432"/>
      <c r="K77" s="430"/>
      <c r="L77" s="558">
        <v>28563120.43</v>
      </c>
      <c r="M77" s="558">
        <v>28543120.43</v>
      </c>
      <c r="N77" s="558">
        <v>28543120.43</v>
      </c>
      <c r="O77" s="558">
        <v>28543120.43</v>
      </c>
      <c r="P77" s="430"/>
      <c r="Q77" s="430"/>
    </row>
    <row r="78" spans="1:17" s="30" customFormat="1" ht="60" customHeight="1">
      <c r="A78" s="170"/>
      <c r="B78" s="171"/>
      <c r="C78" s="171"/>
      <c r="D78" s="171"/>
      <c r="E78" s="171">
        <v>222</v>
      </c>
      <c r="F78" s="174"/>
      <c r="G78" s="556" t="s">
        <v>275</v>
      </c>
      <c r="H78" s="557" t="s">
        <v>382</v>
      </c>
      <c r="I78" s="560">
        <v>866.66</v>
      </c>
      <c r="J78" s="560">
        <v>866.66</v>
      </c>
      <c r="K78" s="430">
        <f>IFERROR(J78/I78,0)</f>
        <v>1</v>
      </c>
      <c r="L78" s="558">
        <v>28563120.43</v>
      </c>
      <c r="M78" s="558">
        <v>28543120.43</v>
      </c>
      <c r="N78" s="558">
        <v>28543120.43</v>
      </c>
      <c r="O78" s="558">
        <v>28543120.43</v>
      </c>
      <c r="P78" s="430">
        <f>IFERROR(M78/L78,0)</f>
        <v>0.99929979639132871</v>
      </c>
      <c r="Q78" s="430">
        <f>IFERROR(K78/P78,0)</f>
        <v>1.0007006942373049</v>
      </c>
    </row>
    <row r="79" spans="1:17" s="30" customFormat="1" ht="15" customHeight="1">
      <c r="A79" s="170"/>
      <c r="B79" s="171"/>
      <c r="C79" s="171"/>
      <c r="D79" s="171">
        <v>4</v>
      </c>
      <c r="E79" s="171"/>
      <c r="F79" s="174"/>
      <c r="G79" s="556" t="s">
        <v>276</v>
      </c>
      <c r="H79" s="557"/>
      <c r="I79" s="432"/>
      <c r="J79" s="432"/>
      <c r="K79" s="430"/>
      <c r="L79" s="558">
        <v>225893338.67000002</v>
      </c>
      <c r="M79" s="558">
        <v>223429374.62</v>
      </c>
      <c r="N79" s="558">
        <v>223429374.62</v>
      </c>
      <c r="O79" s="558">
        <v>223429374.62</v>
      </c>
      <c r="P79" s="430"/>
      <c r="Q79" s="430"/>
    </row>
    <row r="80" spans="1:17" s="30" customFormat="1" ht="15" customHeight="1">
      <c r="A80" s="170"/>
      <c r="B80" s="171"/>
      <c r="C80" s="171"/>
      <c r="D80" s="171"/>
      <c r="E80" s="171">
        <v>223</v>
      </c>
      <c r="F80" s="174"/>
      <c r="G80" s="556" t="s">
        <v>277</v>
      </c>
      <c r="H80" s="557" t="s">
        <v>329</v>
      </c>
      <c r="I80" s="432">
        <v>7500</v>
      </c>
      <c r="J80" s="432">
        <v>7500</v>
      </c>
      <c r="K80" s="430">
        <f>IFERROR(J80/I80,0)</f>
        <v>1</v>
      </c>
      <c r="L80" s="558">
        <v>225893338.67000002</v>
      </c>
      <c r="M80" s="558">
        <v>223429374.62</v>
      </c>
      <c r="N80" s="558">
        <v>223429374.62</v>
      </c>
      <c r="O80" s="558">
        <v>223429374.62</v>
      </c>
      <c r="P80" s="430">
        <f>IFERROR(M80/L80,0)</f>
        <v>0.98909235631069437</v>
      </c>
      <c r="Q80" s="430">
        <f>IFERROR(K80/P80,0)</f>
        <v>1.0110279324470679</v>
      </c>
    </row>
    <row r="81" spans="1:17" s="30" customFormat="1" ht="15" customHeight="1">
      <c r="A81" s="170"/>
      <c r="B81" s="171"/>
      <c r="C81" s="171"/>
      <c r="D81" s="171">
        <v>5</v>
      </c>
      <c r="E81" s="171"/>
      <c r="F81" s="174"/>
      <c r="G81" s="556" t="s">
        <v>279</v>
      </c>
      <c r="H81" s="557"/>
      <c r="I81" s="432"/>
      <c r="J81" s="432"/>
      <c r="K81" s="430"/>
      <c r="L81" s="558">
        <v>70307186.039999992</v>
      </c>
      <c r="M81" s="558">
        <v>57807186.039999992</v>
      </c>
      <c r="N81" s="558">
        <v>57807186.039999992</v>
      </c>
      <c r="O81" s="558">
        <v>39701917.989999995</v>
      </c>
      <c r="P81" s="430"/>
      <c r="Q81" s="430"/>
    </row>
    <row r="82" spans="1:17" s="30" customFormat="1" ht="62.25" customHeight="1">
      <c r="A82" s="170"/>
      <c r="B82" s="171"/>
      <c r="C82" s="171"/>
      <c r="D82" s="171"/>
      <c r="E82" s="171">
        <v>224</v>
      </c>
      <c r="F82" s="174"/>
      <c r="G82" s="556" t="s">
        <v>280</v>
      </c>
      <c r="H82" s="557" t="s">
        <v>387</v>
      </c>
      <c r="I82" s="432">
        <v>30</v>
      </c>
      <c r="J82" s="432">
        <v>199</v>
      </c>
      <c r="K82" s="430">
        <f>IFERROR(J82/I82,0)</f>
        <v>6.6333333333333337</v>
      </c>
      <c r="L82" s="558">
        <v>70307186.039999992</v>
      </c>
      <c r="M82" s="558">
        <v>57807186.039999992</v>
      </c>
      <c r="N82" s="558">
        <v>57807186.039999992</v>
      </c>
      <c r="O82" s="558">
        <v>39701917.989999995</v>
      </c>
      <c r="P82" s="430">
        <f>IFERROR(M82/L82,0)</f>
        <v>0.82220878541649567</v>
      </c>
      <c r="Q82" s="430">
        <f>IFERROR(K82/P82,0)</f>
        <v>8.0676994104036144</v>
      </c>
    </row>
    <row r="83" spans="1:17" s="30" customFormat="1" ht="34.5" customHeight="1">
      <c r="A83" s="170">
        <v>5</v>
      </c>
      <c r="B83" s="171"/>
      <c r="C83" s="171"/>
      <c r="D83" s="171"/>
      <c r="E83" s="171"/>
      <c r="F83" s="174"/>
      <c r="G83" s="559" t="s">
        <v>282</v>
      </c>
      <c r="H83" s="557"/>
      <c r="I83" s="432"/>
      <c r="J83" s="432"/>
      <c r="K83" s="430"/>
      <c r="L83" s="558">
        <v>287741140.26999998</v>
      </c>
      <c r="M83" s="558">
        <v>287691782.56999999</v>
      </c>
      <c r="N83" s="558">
        <v>287691782.56999999</v>
      </c>
      <c r="O83" s="558">
        <v>287691782.56999999</v>
      </c>
      <c r="P83" s="430"/>
      <c r="Q83" s="430"/>
    </row>
    <row r="84" spans="1:17" s="30" customFormat="1" ht="15" customHeight="1">
      <c r="A84" s="170"/>
      <c r="B84" s="171">
        <v>1</v>
      </c>
      <c r="C84" s="171"/>
      <c r="D84" s="171"/>
      <c r="E84" s="171"/>
      <c r="F84" s="174"/>
      <c r="G84" s="556" t="s">
        <v>237</v>
      </c>
      <c r="H84" s="557"/>
      <c r="I84" s="432"/>
      <c r="J84" s="432"/>
      <c r="K84" s="430"/>
      <c r="L84" s="558">
        <v>286867717.26999998</v>
      </c>
      <c r="M84" s="558">
        <v>286818359.56999999</v>
      </c>
      <c r="N84" s="558">
        <v>286818359.56999999</v>
      </c>
      <c r="O84" s="558">
        <v>286818359.56999999</v>
      </c>
      <c r="P84" s="430"/>
      <c r="Q84" s="430"/>
    </row>
    <row r="85" spans="1:17" s="30" customFormat="1" ht="26.25" customHeight="1">
      <c r="A85" s="170"/>
      <c r="B85" s="171"/>
      <c r="C85" s="171">
        <v>3</v>
      </c>
      <c r="D85" s="171"/>
      <c r="E85" s="171"/>
      <c r="F85" s="174"/>
      <c r="G85" s="556" t="s">
        <v>283</v>
      </c>
      <c r="H85" s="557"/>
      <c r="I85" s="432"/>
      <c r="J85" s="432"/>
      <c r="K85" s="430"/>
      <c r="L85" s="558">
        <v>139862670</v>
      </c>
      <c r="M85" s="558">
        <v>139854331.25</v>
      </c>
      <c r="N85" s="558">
        <v>139854331.25</v>
      </c>
      <c r="O85" s="558">
        <v>139854331.25</v>
      </c>
      <c r="P85" s="430"/>
      <c r="Q85" s="430"/>
    </row>
    <row r="86" spans="1:17" s="30" customFormat="1" ht="15" customHeight="1">
      <c r="A86" s="170"/>
      <c r="B86" s="171"/>
      <c r="C86" s="171"/>
      <c r="D86" s="171">
        <v>1</v>
      </c>
      <c r="E86" s="171"/>
      <c r="F86" s="174"/>
      <c r="G86" s="556" t="s">
        <v>284</v>
      </c>
      <c r="H86" s="557"/>
      <c r="I86" s="432"/>
      <c r="J86" s="432"/>
      <c r="K86" s="430"/>
      <c r="L86" s="558">
        <v>76088777.310000002</v>
      </c>
      <c r="M86" s="558">
        <v>76083079.359999999</v>
      </c>
      <c r="N86" s="558">
        <v>76083079.359999999</v>
      </c>
      <c r="O86" s="558">
        <v>76083079.359999999</v>
      </c>
      <c r="P86" s="430"/>
      <c r="Q86" s="430"/>
    </row>
    <row r="87" spans="1:17" s="30" customFormat="1" ht="15" customHeight="1">
      <c r="A87" s="170"/>
      <c r="B87" s="171"/>
      <c r="C87" s="171"/>
      <c r="D87" s="171"/>
      <c r="E87" s="171">
        <v>204</v>
      </c>
      <c r="F87" s="174"/>
      <c r="G87" s="556" t="s">
        <v>285</v>
      </c>
      <c r="H87" s="557" t="s">
        <v>392</v>
      </c>
      <c r="I87" s="432">
        <v>3</v>
      </c>
      <c r="J87" s="432">
        <v>3</v>
      </c>
      <c r="K87" s="430">
        <f>IFERROR(J87/I87,0)</f>
        <v>1</v>
      </c>
      <c r="L87" s="558">
        <v>76088777.310000002</v>
      </c>
      <c r="M87" s="558">
        <v>76083079.359999999</v>
      </c>
      <c r="N87" s="558">
        <v>76083079.359999999</v>
      </c>
      <c r="O87" s="558">
        <v>76083079.359999999</v>
      </c>
      <c r="P87" s="430">
        <f>IFERROR(M87/L87,0)</f>
        <v>0.99992511444918097</v>
      </c>
      <c r="Q87" s="430">
        <f>IFERROR(K87/P87,0)</f>
        <v>1.0000748911590847</v>
      </c>
    </row>
    <row r="88" spans="1:17" s="30" customFormat="1" ht="15" customHeight="1">
      <c r="A88" s="170"/>
      <c r="B88" s="171"/>
      <c r="C88" s="171"/>
      <c r="D88" s="171">
        <v>5</v>
      </c>
      <c r="E88" s="171"/>
      <c r="F88" s="174"/>
      <c r="G88" s="556" t="s">
        <v>287</v>
      </c>
      <c r="H88" s="557"/>
      <c r="I88" s="432"/>
      <c r="J88" s="432"/>
      <c r="K88" s="430"/>
      <c r="L88" s="558">
        <v>63773892.690000005</v>
      </c>
      <c r="M88" s="558">
        <v>63771251.890000008</v>
      </c>
      <c r="N88" s="558">
        <v>63771251.890000008</v>
      </c>
      <c r="O88" s="558">
        <v>63771251.890000008</v>
      </c>
      <c r="P88" s="430"/>
      <c r="Q88" s="430"/>
    </row>
    <row r="89" spans="1:17" s="30" customFormat="1" ht="15" customHeight="1">
      <c r="A89" s="170"/>
      <c r="B89" s="171"/>
      <c r="C89" s="171"/>
      <c r="D89" s="171"/>
      <c r="E89" s="171">
        <v>208</v>
      </c>
      <c r="F89" s="174"/>
      <c r="G89" s="556" t="s">
        <v>288</v>
      </c>
      <c r="H89" s="557" t="s">
        <v>392</v>
      </c>
      <c r="I89" s="432">
        <v>37680</v>
      </c>
      <c r="J89" s="432">
        <v>37680</v>
      </c>
      <c r="K89" s="430">
        <f>IFERROR(J89/I89,0)</f>
        <v>1</v>
      </c>
      <c r="L89" s="558">
        <v>63773892.690000005</v>
      </c>
      <c r="M89" s="558">
        <v>63771251.890000008</v>
      </c>
      <c r="N89" s="558">
        <v>63771251.890000008</v>
      </c>
      <c r="O89" s="558">
        <v>63771251.890000008</v>
      </c>
      <c r="P89" s="430">
        <f>IFERROR(M89/L89,0)</f>
        <v>0.99995859120576447</v>
      </c>
      <c r="Q89" s="430">
        <f>IFERROR(K89/P89,0)</f>
        <v>1.0000414105089948</v>
      </c>
    </row>
    <row r="90" spans="1:17" s="30" customFormat="1" ht="15" customHeight="1">
      <c r="A90" s="170"/>
      <c r="B90" s="171"/>
      <c r="C90" s="171">
        <v>8</v>
      </c>
      <c r="D90" s="171"/>
      <c r="E90" s="171"/>
      <c r="F90" s="168"/>
      <c r="G90" s="556" t="s">
        <v>289</v>
      </c>
      <c r="H90" s="557"/>
      <c r="I90" s="432"/>
      <c r="J90" s="432"/>
      <c r="K90" s="430"/>
      <c r="L90" s="558">
        <v>147005047.26999998</v>
      </c>
      <c r="M90" s="558">
        <v>146964028.31999999</v>
      </c>
      <c r="N90" s="558">
        <v>146964028.31999999</v>
      </c>
      <c r="O90" s="558">
        <v>146964028.31999999</v>
      </c>
      <c r="P90" s="430"/>
      <c r="Q90" s="430"/>
    </row>
    <row r="91" spans="1:17" s="30" customFormat="1" ht="15" customHeight="1">
      <c r="A91" s="170"/>
      <c r="B91" s="171"/>
      <c r="C91" s="171"/>
      <c r="D91" s="171">
        <v>2</v>
      </c>
      <c r="E91" s="171"/>
      <c r="F91" s="168"/>
      <c r="G91" s="556" t="s">
        <v>290</v>
      </c>
      <c r="H91" s="557"/>
      <c r="I91" s="432"/>
      <c r="J91" s="432"/>
      <c r="K91" s="430"/>
      <c r="L91" s="558">
        <v>3329132.94</v>
      </c>
      <c r="M91" s="558">
        <v>3329132.94</v>
      </c>
      <c r="N91" s="558">
        <v>3329132.94</v>
      </c>
      <c r="O91" s="558">
        <v>3329132.94</v>
      </c>
      <c r="P91" s="430"/>
      <c r="Q91" s="430"/>
    </row>
    <row r="92" spans="1:17" s="30" customFormat="1" ht="12.75" customHeight="1">
      <c r="A92" s="170"/>
      <c r="B92" s="171"/>
      <c r="C92" s="171"/>
      <c r="D92" s="171"/>
      <c r="E92" s="171">
        <v>207</v>
      </c>
      <c r="F92" s="168"/>
      <c r="G92" s="556" t="s">
        <v>291</v>
      </c>
      <c r="H92" s="557" t="s">
        <v>392</v>
      </c>
      <c r="I92" s="432">
        <v>1</v>
      </c>
      <c r="J92" s="432">
        <v>1</v>
      </c>
      <c r="K92" s="430">
        <f>IFERROR(J92/I92,0)</f>
        <v>1</v>
      </c>
      <c r="L92" s="558">
        <v>3329132.94</v>
      </c>
      <c r="M92" s="558">
        <v>3329132.94</v>
      </c>
      <c r="N92" s="558">
        <v>3329132.94</v>
      </c>
      <c r="O92" s="558">
        <v>3329132.94</v>
      </c>
      <c r="P92" s="430">
        <f>IFERROR(M92/L92,0)</f>
        <v>1</v>
      </c>
      <c r="Q92" s="430">
        <f>IFERROR(K92/P92,0)</f>
        <v>1</v>
      </c>
    </row>
    <row r="93" spans="1:17" s="30" customFormat="1" ht="15" customHeight="1">
      <c r="A93" s="170"/>
      <c r="B93" s="171"/>
      <c r="C93" s="171"/>
      <c r="D93" s="171">
        <v>5</v>
      </c>
      <c r="E93" s="171"/>
      <c r="F93" s="168"/>
      <c r="G93" s="556" t="s">
        <v>292</v>
      </c>
      <c r="H93" s="557"/>
      <c r="I93" s="432"/>
      <c r="J93" s="432"/>
      <c r="K93" s="430"/>
      <c r="L93" s="558">
        <v>143675914.32999998</v>
      </c>
      <c r="M93" s="558">
        <v>143634895.38</v>
      </c>
      <c r="N93" s="558">
        <v>143634895.38</v>
      </c>
      <c r="O93" s="558">
        <v>143634895.38</v>
      </c>
      <c r="P93" s="430"/>
      <c r="Q93" s="430"/>
    </row>
    <row r="94" spans="1:17" s="30" customFormat="1" ht="15" customHeight="1">
      <c r="A94" s="170"/>
      <c r="B94" s="171"/>
      <c r="C94" s="171"/>
      <c r="D94" s="171"/>
      <c r="E94" s="171">
        <v>201</v>
      </c>
      <c r="F94" s="168"/>
      <c r="G94" s="556" t="s">
        <v>293</v>
      </c>
      <c r="H94" s="557" t="s">
        <v>400</v>
      </c>
      <c r="I94" s="432">
        <v>1</v>
      </c>
      <c r="J94" s="432">
        <v>1</v>
      </c>
      <c r="K94" s="430">
        <f>IFERROR(J94/I94,0)</f>
        <v>1</v>
      </c>
      <c r="L94" s="558">
        <v>142585035.64999998</v>
      </c>
      <c r="M94" s="558">
        <v>142544016.69999999</v>
      </c>
      <c r="N94" s="558">
        <v>142544016.69999999</v>
      </c>
      <c r="O94" s="558">
        <v>142544016.69999999</v>
      </c>
      <c r="P94" s="430">
        <f>IFERROR(M94/L94,0)</f>
        <v>0.9997123193902292</v>
      </c>
      <c r="Q94" s="430">
        <f>IFERROR(K94/P94,0)</f>
        <v>1.0002877633937193</v>
      </c>
    </row>
    <row r="95" spans="1:17" s="30" customFormat="1" ht="26.25" customHeight="1">
      <c r="A95" s="170"/>
      <c r="B95" s="171"/>
      <c r="C95" s="176"/>
      <c r="D95" s="176"/>
      <c r="E95" s="172">
        <v>209</v>
      </c>
      <c r="F95" s="168"/>
      <c r="G95" s="556" t="s">
        <v>295</v>
      </c>
      <c r="H95" s="557" t="s">
        <v>400</v>
      </c>
      <c r="I95" s="432">
        <v>20700</v>
      </c>
      <c r="J95" s="432">
        <v>20700</v>
      </c>
      <c r="K95" s="430">
        <f>IFERROR(J95/I95,0)</f>
        <v>1</v>
      </c>
      <c r="L95" s="558">
        <v>1090878.68</v>
      </c>
      <c r="M95" s="558">
        <v>1090878.68</v>
      </c>
      <c r="N95" s="558">
        <v>1090878.68</v>
      </c>
      <c r="O95" s="558">
        <v>1090878.68</v>
      </c>
      <c r="P95" s="430">
        <f>IFERROR(M95/L95,0)</f>
        <v>1</v>
      </c>
      <c r="Q95" s="430">
        <f>IFERROR(K95/P95,0)</f>
        <v>1</v>
      </c>
    </row>
    <row r="96" spans="1:17" s="30" customFormat="1" ht="15" customHeight="1">
      <c r="A96" s="170"/>
      <c r="B96" s="171">
        <v>3</v>
      </c>
      <c r="C96" s="171"/>
      <c r="D96" s="171"/>
      <c r="E96" s="171"/>
      <c r="F96" s="174"/>
      <c r="G96" s="556" t="s">
        <v>232</v>
      </c>
      <c r="H96" s="557"/>
      <c r="I96" s="432"/>
      <c r="J96" s="432"/>
      <c r="K96" s="430"/>
      <c r="L96" s="558">
        <v>873423</v>
      </c>
      <c r="M96" s="558">
        <v>873423</v>
      </c>
      <c r="N96" s="558">
        <v>873423</v>
      </c>
      <c r="O96" s="558">
        <v>873423</v>
      </c>
      <c r="P96" s="430"/>
      <c r="Q96" s="430"/>
    </row>
    <row r="97" spans="1:17" s="30" customFormat="1" ht="22.5" customHeight="1">
      <c r="A97" s="170"/>
      <c r="B97" s="171"/>
      <c r="C97" s="171">
        <v>9</v>
      </c>
      <c r="D97" s="175"/>
      <c r="E97" s="171"/>
      <c r="F97" s="174"/>
      <c r="G97" s="556" t="s">
        <v>296</v>
      </c>
      <c r="H97" s="557"/>
      <c r="I97" s="432"/>
      <c r="J97" s="432"/>
      <c r="K97" s="430"/>
      <c r="L97" s="558">
        <v>873423</v>
      </c>
      <c r="M97" s="558">
        <v>873423</v>
      </c>
      <c r="N97" s="558">
        <v>873423</v>
      </c>
      <c r="O97" s="558">
        <v>873423</v>
      </c>
      <c r="P97" s="430"/>
      <c r="Q97" s="430"/>
    </row>
    <row r="98" spans="1:17" s="30" customFormat="1" ht="26.25" customHeight="1">
      <c r="A98" s="170"/>
      <c r="B98" s="171"/>
      <c r="C98" s="171"/>
      <c r="D98" s="175">
        <v>3</v>
      </c>
      <c r="E98" s="171"/>
      <c r="F98" s="174"/>
      <c r="G98" s="556" t="s">
        <v>297</v>
      </c>
      <c r="H98" s="557"/>
      <c r="I98" s="432"/>
      <c r="J98" s="432"/>
      <c r="K98" s="430"/>
      <c r="L98" s="558">
        <v>873423</v>
      </c>
      <c r="M98" s="558">
        <v>873423</v>
      </c>
      <c r="N98" s="558">
        <v>873423</v>
      </c>
      <c r="O98" s="558">
        <v>873423</v>
      </c>
      <c r="P98" s="430"/>
      <c r="Q98" s="430"/>
    </row>
    <row r="99" spans="1:17" s="30" customFormat="1" ht="27.75" customHeight="1">
      <c r="A99" s="170"/>
      <c r="B99" s="171"/>
      <c r="C99" s="171"/>
      <c r="D99" s="175"/>
      <c r="E99" s="171">
        <v>206</v>
      </c>
      <c r="F99" s="174"/>
      <c r="G99" s="556" t="s">
        <v>298</v>
      </c>
      <c r="H99" s="557" t="s">
        <v>405</v>
      </c>
      <c r="I99" s="432">
        <v>78600</v>
      </c>
      <c r="J99" s="432">
        <v>78600</v>
      </c>
      <c r="K99" s="430">
        <f>IFERROR(J99/I99,0)</f>
        <v>1</v>
      </c>
      <c r="L99" s="558">
        <v>873423</v>
      </c>
      <c r="M99" s="558">
        <v>873423</v>
      </c>
      <c r="N99" s="558">
        <v>873423</v>
      </c>
      <c r="O99" s="558">
        <v>873423</v>
      </c>
      <c r="P99" s="430">
        <f>IFERROR(M99/L99,0)</f>
        <v>1</v>
      </c>
      <c r="Q99" s="430">
        <f>IFERROR(K99/P99,0)</f>
        <v>1</v>
      </c>
    </row>
    <row r="100" spans="1:17" s="30" customFormat="1" ht="15" customHeight="1">
      <c r="A100" s="177"/>
      <c r="B100" s="169"/>
      <c r="C100" s="169"/>
      <c r="D100" s="169"/>
      <c r="E100" s="169"/>
      <c r="F100" s="169"/>
      <c r="G100" s="561"/>
      <c r="H100" s="562"/>
      <c r="I100" s="563"/>
      <c r="J100" s="563"/>
      <c r="K100" s="564"/>
      <c r="L100" s="565"/>
      <c r="M100" s="565"/>
      <c r="N100" s="565"/>
      <c r="O100" s="565"/>
      <c r="P100" s="561"/>
      <c r="Q100" s="566"/>
    </row>
    <row r="101" spans="1:17" s="570" customFormat="1" ht="15" customHeight="1">
      <c r="A101" s="402"/>
      <c r="B101" s="403"/>
      <c r="C101" s="403"/>
      <c r="D101" s="403"/>
      <c r="E101" s="403"/>
      <c r="F101" s="403"/>
      <c r="G101" s="404" t="s">
        <v>410</v>
      </c>
      <c r="H101" s="403"/>
      <c r="I101" s="405"/>
      <c r="J101" s="405"/>
      <c r="K101" s="405"/>
      <c r="L101" s="406">
        <f>+L9+L42+L49+L59+L83</f>
        <v>1611990774.0999999</v>
      </c>
      <c r="M101" s="406">
        <f t="shared" ref="M101:O101" si="4">+M9+M42+M49+M59+M83</f>
        <v>1517668777.2699997</v>
      </c>
      <c r="N101" s="406">
        <f t="shared" si="4"/>
        <v>1517668777.2699997</v>
      </c>
      <c r="O101" s="406">
        <f t="shared" si="4"/>
        <v>1499204409.2199998</v>
      </c>
      <c r="P101" s="403"/>
      <c r="Q101" s="407"/>
    </row>
    <row r="102" spans="1:17" s="30" customFormat="1" ht="15" customHeight="1">
      <c r="A102" s="50"/>
      <c r="B102" s="53"/>
      <c r="C102" s="53"/>
      <c r="D102" s="53"/>
      <c r="E102" s="53"/>
      <c r="F102" s="53"/>
      <c r="G102" s="53"/>
      <c r="H102" s="53"/>
      <c r="I102" s="70"/>
      <c r="J102" s="70"/>
      <c r="K102" s="70"/>
      <c r="L102" s="71"/>
      <c r="M102" s="71"/>
      <c r="N102" s="71"/>
      <c r="O102" s="71"/>
      <c r="P102" s="53"/>
      <c r="Q102" s="72"/>
    </row>
    <row r="103" spans="1:17">
      <c r="B103" s="15"/>
      <c r="C103" s="15"/>
    </row>
    <row r="104" spans="1:17" ht="41.25" customHeight="1">
      <c r="A104" s="506"/>
      <c r="B104" s="572" t="s">
        <v>964</v>
      </c>
      <c r="C104" s="567"/>
      <c r="D104" s="568"/>
      <c r="E104" s="568"/>
      <c r="F104" s="569"/>
      <c r="G104" s="613" t="s">
        <v>1025</v>
      </c>
      <c r="H104" s="613"/>
      <c r="I104" s="613"/>
      <c r="J104" s="613"/>
      <c r="K104" s="613"/>
      <c r="L104" s="613"/>
      <c r="M104" s="613"/>
      <c r="N104" s="613"/>
      <c r="O104" s="613"/>
      <c r="P104" s="507"/>
      <c r="Q104" s="507"/>
    </row>
    <row r="105" spans="1:17">
      <c r="B105" s="8"/>
      <c r="C105" s="8"/>
      <c r="L105" s="10"/>
      <c r="M105" s="10"/>
    </row>
  </sheetData>
  <mergeCells count="16">
    <mergeCell ref="G104:O104"/>
    <mergeCell ref="A5:A7"/>
    <mergeCell ref="A1:Q1"/>
    <mergeCell ref="A3:Q3"/>
    <mergeCell ref="A4:Q4"/>
    <mergeCell ref="L6:O6"/>
    <mergeCell ref="B5:B7"/>
    <mergeCell ref="E5:E7"/>
    <mergeCell ref="Q6:Q7"/>
    <mergeCell ref="H5:H7"/>
    <mergeCell ref="D5:D7"/>
    <mergeCell ref="F5:F7"/>
    <mergeCell ref="G5:G7"/>
    <mergeCell ref="P6:P7"/>
    <mergeCell ref="K6:K7"/>
    <mergeCell ref="C5:C7"/>
  </mergeCells>
  <phoneticPr fontId="0" type="noConversion"/>
  <printOptions horizontalCentered="1"/>
  <pageMargins left="0.39370078740157483" right="0.39370078740157483" top="1.6535433070866143" bottom="0.47244094488188981" header="0.19685039370078741" footer="0.19685039370078741"/>
  <pageSetup scale="80" orientation="landscape" r:id="rId1"/>
  <headerFooter scaleWithDoc="0">
    <oddHeader>&amp;C&amp;G</oddHeader>
    <oddFooter>&amp;C&amp;G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G43"/>
  <sheetViews>
    <sheetView showGridLines="0" topLeftCell="A19" workbookViewId="0">
      <selection activeCell="F29" sqref="F29"/>
    </sheetView>
  </sheetViews>
  <sheetFormatPr baseColWidth="10" defaultColWidth="11.42578125" defaultRowHeight="13.5"/>
  <cols>
    <col min="1" max="1" width="6.85546875" style="1" customWidth="1"/>
    <col min="2" max="3" width="3.42578125" style="1" customWidth="1"/>
    <col min="4" max="4" width="4.5703125" style="1" customWidth="1"/>
    <col min="5" max="5" width="4.7109375" style="1" customWidth="1"/>
    <col min="6" max="6" width="47" style="1" customWidth="1"/>
    <col min="7" max="7" width="110.42578125" style="1" customWidth="1"/>
    <col min="8" max="16384" width="11.42578125" style="1"/>
  </cols>
  <sheetData>
    <row r="1" spans="1:7" ht="35.1" customHeight="1">
      <c r="A1" s="599" t="s">
        <v>83</v>
      </c>
      <c r="B1" s="600"/>
      <c r="C1" s="600"/>
      <c r="D1" s="600"/>
      <c r="E1" s="600"/>
      <c r="F1" s="600"/>
      <c r="G1" s="601"/>
    </row>
    <row r="2" spans="1:7" ht="6" customHeight="1">
      <c r="G2" s="83"/>
    </row>
    <row r="3" spans="1:7" ht="20.100000000000001" customHeight="1">
      <c r="A3" s="602" t="s">
        <v>195</v>
      </c>
      <c r="B3" s="603"/>
      <c r="C3" s="603"/>
      <c r="D3" s="603"/>
      <c r="E3" s="603"/>
      <c r="F3" s="603"/>
      <c r="G3" s="604"/>
    </row>
    <row r="4" spans="1:7" ht="20.100000000000001" customHeight="1">
      <c r="A4" s="602" t="s">
        <v>196</v>
      </c>
      <c r="B4" s="603"/>
      <c r="C4" s="603"/>
      <c r="D4" s="603"/>
      <c r="E4" s="603"/>
      <c r="F4" s="603"/>
      <c r="G4" s="604"/>
    </row>
    <row r="5" spans="1:7" ht="34.35" customHeight="1">
      <c r="A5" s="597" t="s">
        <v>81</v>
      </c>
      <c r="B5" s="597" t="s">
        <v>39</v>
      </c>
      <c r="C5" s="597" t="s">
        <v>37</v>
      </c>
      <c r="D5" s="597" t="s">
        <v>38</v>
      </c>
      <c r="E5" s="597" t="s">
        <v>7</v>
      </c>
      <c r="F5" s="597" t="s">
        <v>8</v>
      </c>
      <c r="G5" s="597" t="s">
        <v>122</v>
      </c>
    </row>
    <row r="6" spans="1:7" ht="20.45" customHeight="1">
      <c r="A6" s="598"/>
      <c r="B6" s="598"/>
      <c r="C6" s="598"/>
      <c r="D6" s="598"/>
      <c r="E6" s="598"/>
      <c r="F6" s="598"/>
      <c r="G6" s="598"/>
    </row>
    <row r="7" spans="1:7" s="52" customFormat="1" ht="15" customHeight="1">
      <c r="A7" s="44"/>
      <c r="B7" s="44"/>
      <c r="C7" s="44"/>
      <c r="D7" s="44"/>
      <c r="E7" s="44"/>
      <c r="F7" s="44"/>
      <c r="G7" s="515"/>
    </row>
    <row r="8" spans="1:7" s="52" customFormat="1" ht="24.6" customHeight="1">
      <c r="A8" s="535">
        <v>1</v>
      </c>
      <c r="B8" s="533"/>
      <c r="C8" s="533"/>
      <c r="D8" s="533"/>
      <c r="E8" s="533"/>
      <c r="F8" s="531" t="s">
        <v>940</v>
      </c>
      <c r="G8" s="534"/>
    </row>
    <row r="9" spans="1:7" s="52" customFormat="1" ht="24.6" customHeight="1">
      <c r="A9" s="532"/>
      <c r="B9" s="535">
        <v>2</v>
      </c>
      <c r="C9" s="533"/>
      <c r="D9" s="533"/>
      <c r="E9" s="533"/>
      <c r="F9" s="536" t="s">
        <v>201</v>
      </c>
      <c r="G9" s="534"/>
    </row>
    <row r="10" spans="1:7" s="52" customFormat="1" ht="24.6" customHeight="1">
      <c r="A10" s="532"/>
      <c r="B10" s="533"/>
      <c r="C10" s="526">
        <v>4</v>
      </c>
      <c r="D10" s="527"/>
      <c r="E10" s="527"/>
      <c r="F10" s="528" t="s">
        <v>209</v>
      </c>
      <c r="G10" s="534"/>
    </row>
    <row r="11" spans="1:7" s="52" customFormat="1" ht="24" customHeight="1">
      <c r="A11" s="532"/>
      <c r="B11" s="533"/>
      <c r="C11" s="526"/>
      <c r="D11" s="526">
        <v>1</v>
      </c>
      <c r="E11" s="527"/>
      <c r="F11" s="528" t="s">
        <v>210</v>
      </c>
      <c r="G11" s="534"/>
    </row>
    <row r="12" spans="1:7" s="52" customFormat="1" ht="28.5" customHeight="1">
      <c r="A12" s="532"/>
      <c r="B12" s="533"/>
      <c r="C12" s="526"/>
      <c r="D12" s="526"/>
      <c r="E12" s="526">
        <v>211</v>
      </c>
      <c r="F12" s="528" t="s">
        <v>212</v>
      </c>
      <c r="G12" s="553" t="s">
        <v>1021</v>
      </c>
    </row>
    <row r="13" spans="1:7" s="52" customFormat="1" ht="15" customHeight="1">
      <c r="A13" s="523"/>
      <c r="B13" s="535"/>
      <c r="C13" s="535">
        <v>6</v>
      </c>
      <c r="D13" s="533"/>
      <c r="E13" s="523"/>
      <c r="F13" s="536" t="s">
        <v>941</v>
      </c>
      <c r="G13" s="523"/>
    </row>
    <row r="14" spans="1:7" s="52" customFormat="1" ht="15" customHeight="1">
      <c r="A14" s="523"/>
      <c r="B14" s="523"/>
      <c r="C14" s="535"/>
      <c r="D14" s="535">
        <v>9</v>
      </c>
      <c r="E14" s="533"/>
      <c r="F14" s="529" t="s">
        <v>227</v>
      </c>
      <c r="G14" s="524"/>
    </row>
    <row r="15" spans="1:7" s="52" customFormat="1" ht="19.5" customHeight="1">
      <c r="A15" s="523"/>
      <c r="B15" s="523"/>
      <c r="C15" s="523"/>
      <c r="D15" s="523"/>
      <c r="E15" s="523">
        <v>226</v>
      </c>
      <c r="F15" s="537" t="s">
        <v>228</v>
      </c>
      <c r="G15" s="525" t="s">
        <v>995</v>
      </c>
    </row>
    <row r="16" spans="1:7" s="52" customFormat="1" ht="19.5" customHeight="1">
      <c r="A16" s="530">
        <v>3</v>
      </c>
      <c r="B16" s="526"/>
      <c r="C16" s="526"/>
      <c r="D16" s="526"/>
      <c r="E16" s="526"/>
      <c r="F16" s="531" t="s">
        <v>244</v>
      </c>
      <c r="G16" s="525"/>
    </row>
    <row r="17" spans="1:7" s="52" customFormat="1" ht="19.5" customHeight="1">
      <c r="A17" s="530"/>
      <c r="B17" s="526">
        <v>2</v>
      </c>
      <c r="C17" s="526"/>
      <c r="D17" s="526"/>
      <c r="E17" s="526"/>
      <c r="F17" s="528" t="s">
        <v>201</v>
      </c>
      <c r="G17" s="525"/>
    </row>
    <row r="18" spans="1:7" s="52" customFormat="1" ht="19.5" customHeight="1">
      <c r="A18" s="530"/>
      <c r="B18" s="526"/>
      <c r="C18" s="526">
        <v>2</v>
      </c>
      <c r="D18" s="526"/>
      <c r="E18" s="526"/>
      <c r="F18" s="528" t="s">
        <v>245</v>
      </c>
      <c r="G18" s="525"/>
    </row>
    <row r="19" spans="1:7" s="52" customFormat="1" ht="32.25" customHeight="1">
      <c r="A19" s="530"/>
      <c r="B19" s="526"/>
      <c r="C19" s="526"/>
      <c r="D19" s="526">
        <v>3</v>
      </c>
      <c r="E19" s="526"/>
      <c r="F19" s="528" t="s">
        <v>246</v>
      </c>
      <c r="G19" s="525"/>
    </row>
    <row r="20" spans="1:7" s="52" customFormat="1" ht="64.5" customHeight="1">
      <c r="A20" s="530"/>
      <c r="B20" s="526"/>
      <c r="C20" s="526"/>
      <c r="D20" s="526"/>
      <c r="E20" s="526">
        <v>212</v>
      </c>
      <c r="F20" s="528" t="s">
        <v>247</v>
      </c>
      <c r="G20" s="538" t="s">
        <v>1020</v>
      </c>
    </row>
    <row r="21" spans="1:7" s="52" customFormat="1" ht="19.5" customHeight="1">
      <c r="A21" s="530"/>
      <c r="B21" s="526">
        <v>3</v>
      </c>
      <c r="C21" s="526"/>
      <c r="D21" s="526"/>
      <c r="E21" s="526"/>
      <c r="F21" s="528" t="s">
        <v>1012</v>
      </c>
      <c r="G21" s="525"/>
    </row>
    <row r="22" spans="1:7" s="52" customFormat="1" ht="26.25" customHeight="1">
      <c r="A22" s="530"/>
      <c r="B22" s="526"/>
      <c r="C22" s="526">
        <v>1</v>
      </c>
      <c r="D22" s="526"/>
      <c r="E22" s="526"/>
      <c r="F22" s="528" t="s">
        <v>1013</v>
      </c>
      <c r="G22" s="525"/>
    </row>
    <row r="23" spans="1:7" s="52" customFormat="1" ht="21.75" customHeight="1">
      <c r="A23" s="530"/>
      <c r="B23" s="526"/>
      <c r="C23" s="526"/>
      <c r="D23" s="526">
        <v>1</v>
      </c>
      <c r="E23" s="526"/>
      <c r="F23" s="528" t="s">
        <v>1014</v>
      </c>
      <c r="G23" s="525"/>
    </row>
    <row r="24" spans="1:7" s="52" customFormat="1" ht="44.25" customHeight="1">
      <c r="A24" s="530"/>
      <c r="B24" s="526"/>
      <c r="C24" s="526"/>
      <c r="D24" s="526"/>
      <c r="E24" s="526">
        <v>215</v>
      </c>
      <c r="F24" s="528" t="s">
        <v>251</v>
      </c>
      <c r="G24" s="525" t="s">
        <v>1011</v>
      </c>
    </row>
    <row r="25" spans="1:7" s="52" customFormat="1" ht="24.6" customHeight="1">
      <c r="A25" s="535">
        <v>4</v>
      </c>
      <c r="B25" s="533"/>
      <c r="C25" s="533"/>
      <c r="D25" s="533"/>
      <c r="E25" s="533"/>
      <c r="F25" s="539" t="s">
        <v>253</v>
      </c>
      <c r="G25" s="534"/>
    </row>
    <row r="26" spans="1:7" s="52" customFormat="1" ht="24.6" customHeight="1">
      <c r="A26" s="532"/>
      <c r="B26" s="526">
        <v>2</v>
      </c>
      <c r="C26" s="526"/>
      <c r="D26" s="526"/>
      <c r="E26" s="526"/>
      <c r="F26" s="528" t="s">
        <v>201</v>
      </c>
      <c r="G26" s="534"/>
    </row>
    <row r="27" spans="1:7" s="52" customFormat="1" ht="24.6" customHeight="1">
      <c r="A27" s="576"/>
      <c r="B27" s="573"/>
      <c r="C27" s="573">
        <v>1</v>
      </c>
      <c r="D27" s="573"/>
      <c r="E27" s="573"/>
      <c r="F27" s="574" t="s">
        <v>1015</v>
      </c>
      <c r="G27" s="575"/>
    </row>
    <row r="28" spans="1:7" s="52" customFormat="1" ht="24.6" customHeight="1">
      <c r="A28" s="532"/>
      <c r="B28" s="526"/>
      <c r="C28" s="526"/>
      <c r="D28" s="526">
        <v>1</v>
      </c>
      <c r="E28" s="526"/>
      <c r="F28" s="528" t="s">
        <v>1016</v>
      </c>
      <c r="G28" s="534"/>
    </row>
    <row r="29" spans="1:7" s="52" customFormat="1" ht="58.9" customHeight="1">
      <c r="A29" s="532"/>
      <c r="B29" s="526"/>
      <c r="C29" s="526"/>
      <c r="D29" s="526"/>
      <c r="E29" s="526">
        <v>203</v>
      </c>
      <c r="F29" s="528" t="s">
        <v>256</v>
      </c>
      <c r="G29" s="525" t="s">
        <v>1023</v>
      </c>
    </row>
    <row r="30" spans="1:7" s="52" customFormat="1" ht="24.6" customHeight="1">
      <c r="A30" s="532"/>
      <c r="B30" s="526"/>
      <c r="C30" s="526"/>
      <c r="D30" s="526">
        <v>5</v>
      </c>
      <c r="E30" s="526"/>
      <c r="F30" s="528" t="s">
        <v>1017</v>
      </c>
      <c r="G30" s="534"/>
    </row>
    <row r="31" spans="1:7" s="52" customFormat="1" ht="45" customHeight="1">
      <c r="A31" s="532"/>
      <c r="B31" s="526"/>
      <c r="C31" s="526"/>
      <c r="D31" s="526"/>
      <c r="E31" s="526">
        <v>207</v>
      </c>
      <c r="F31" s="528" t="s">
        <v>261</v>
      </c>
      <c r="G31" s="525" t="s">
        <v>1022</v>
      </c>
    </row>
    <row r="32" spans="1:7" s="52" customFormat="1" ht="94.9" customHeight="1">
      <c r="A32" s="532"/>
      <c r="B32" s="526"/>
      <c r="C32" s="526"/>
      <c r="D32" s="526"/>
      <c r="E32" s="526">
        <v>208</v>
      </c>
      <c r="F32" s="528" t="s">
        <v>263</v>
      </c>
      <c r="G32" s="525" t="s">
        <v>1024</v>
      </c>
    </row>
    <row r="33" spans="1:7" s="52" customFormat="1" ht="24.6" customHeight="1">
      <c r="A33" s="532"/>
      <c r="B33" s="526"/>
      <c r="C33" s="526">
        <v>2</v>
      </c>
      <c r="D33" s="526"/>
      <c r="E33" s="526"/>
      <c r="F33" s="528" t="s">
        <v>265</v>
      </c>
      <c r="G33" s="534"/>
    </row>
    <row r="34" spans="1:7" s="52" customFormat="1" ht="24.6" customHeight="1">
      <c r="A34" s="532"/>
      <c r="B34" s="526"/>
      <c r="C34" s="526"/>
      <c r="D34" s="526">
        <v>1</v>
      </c>
      <c r="E34" s="526"/>
      <c r="F34" s="528" t="s">
        <v>1018</v>
      </c>
      <c r="G34" s="534"/>
    </row>
    <row r="35" spans="1:7" s="52" customFormat="1" ht="57" customHeight="1">
      <c r="A35" s="532"/>
      <c r="B35" s="526"/>
      <c r="C35" s="526"/>
      <c r="D35" s="526"/>
      <c r="E35" s="526">
        <v>211</v>
      </c>
      <c r="F35" s="528" t="s">
        <v>267</v>
      </c>
      <c r="G35" s="554" t="s">
        <v>997</v>
      </c>
    </row>
    <row r="36" spans="1:7" s="52" customFormat="1" ht="54.75" customHeight="1">
      <c r="A36" s="532"/>
      <c r="B36" s="526"/>
      <c r="C36" s="526"/>
      <c r="D36" s="526"/>
      <c r="E36" s="526">
        <v>218</v>
      </c>
      <c r="F36" s="528" t="s">
        <v>272</v>
      </c>
      <c r="G36" s="554" t="s">
        <v>996</v>
      </c>
    </row>
    <row r="37" spans="1:7" s="52" customFormat="1" ht="51" customHeight="1">
      <c r="A37" s="532"/>
      <c r="B37" s="526"/>
      <c r="C37" s="526"/>
      <c r="D37" s="526"/>
      <c r="E37" s="526">
        <v>219</v>
      </c>
      <c r="F37" s="528" t="s">
        <v>273</v>
      </c>
      <c r="G37" s="554" t="s">
        <v>996</v>
      </c>
    </row>
    <row r="38" spans="1:7" s="52" customFormat="1" ht="24.6" customHeight="1">
      <c r="A38" s="576"/>
      <c r="B38" s="573"/>
      <c r="C38" s="573"/>
      <c r="D38" s="573">
        <v>5</v>
      </c>
      <c r="E38" s="573"/>
      <c r="F38" s="574" t="s">
        <v>279</v>
      </c>
      <c r="G38" s="575"/>
    </row>
    <row r="39" spans="1:7" s="52" customFormat="1" ht="81.599999999999994" customHeight="1">
      <c r="A39" s="532"/>
      <c r="B39" s="526"/>
      <c r="C39" s="526"/>
      <c r="D39" s="526"/>
      <c r="E39" s="526">
        <v>224</v>
      </c>
      <c r="F39" s="528" t="s">
        <v>280</v>
      </c>
      <c r="G39" s="555" t="s">
        <v>1019</v>
      </c>
    </row>
    <row r="40" spans="1:7" s="52" customFormat="1" ht="15" customHeight="1">
      <c r="A40" s="53"/>
      <c r="B40" s="53"/>
      <c r="C40" s="53"/>
      <c r="D40" s="53"/>
      <c r="E40" s="53"/>
      <c r="F40" s="53"/>
      <c r="G40" s="53"/>
    </row>
    <row r="41" spans="1:7">
      <c r="B41" s="15"/>
      <c r="C41" s="15"/>
    </row>
    <row r="42" spans="1:7">
      <c r="B42" s="5"/>
      <c r="C42" s="5"/>
      <c r="F42" s="31"/>
      <c r="G42" s="7"/>
    </row>
    <row r="43" spans="1:7">
      <c r="B43" s="9"/>
      <c r="C43" s="9"/>
      <c r="F43" s="32"/>
      <c r="G43" s="10"/>
    </row>
  </sheetData>
  <mergeCells count="10">
    <mergeCell ref="A5:A6"/>
    <mergeCell ref="A3:G3"/>
    <mergeCell ref="A4:G4"/>
    <mergeCell ref="A1:G1"/>
    <mergeCell ref="B5:B6"/>
    <mergeCell ref="C5:C6"/>
    <mergeCell ref="D5:D6"/>
    <mergeCell ref="E5:E6"/>
    <mergeCell ref="F5:F6"/>
    <mergeCell ref="G5:G6"/>
  </mergeCells>
  <printOptions horizontalCentered="1"/>
  <pageMargins left="0.19685039370078741" right="0.19685039370078741" top="1.4566929133858268" bottom="0.47244094488188981" header="0.19685039370078741" footer="0.19685039370078741"/>
  <pageSetup scale="75" orientation="landscape" r:id="rId1"/>
  <headerFooter scaleWithDoc="0">
    <oddHeader>&amp;C&amp;G</oddHeader>
    <oddFooter>&amp;C&amp;G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U20"/>
  <sheetViews>
    <sheetView showGridLines="0" view="pageBreakPreview" zoomScale="70" zoomScaleNormal="85" zoomScaleSheetLayoutView="70" workbookViewId="0">
      <selection activeCell="M26" sqref="M26:N26"/>
    </sheetView>
  </sheetViews>
  <sheetFormatPr baseColWidth="10" defaultColWidth="11.42578125" defaultRowHeight="13.5"/>
  <cols>
    <col min="1" max="1" width="3.85546875" style="33" customWidth="1"/>
    <col min="2" max="4" width="3.140625" style="33" customWidth="1"/>
    <col min="5" max="5" width="4" style="33" customWidth="1"/>
    <col min="6" max="6" width="29.140625" style="33" customWidth="1"/>
    <col min="7" max="7" width="8" style="33" customWidth="1"/>
    <col min="8" max="10" width="15.85546875" style="33" customWidth="1"/>
    <col min="11" max="12" width="6.85546875" style="33" customWidth="1"/>
    <col min="13" max="17" width="15.7109375" style="33" customWidth="1"/>
    <col min="18" max="18" width="8.140625" style="33" customWidth="1"/>
    <col min="19" max="19" width="7.7109375" style="33" customWidth="1"/>
    <col min="20" max="21" width="7.85546875" style="33" customWidth="1"/>
    <col min="22" max="16384" width="11.42578125" style="33"/>
  </cols>
  <sheetData>
    <row r="1" spans="1:21" ht="25.35" customHeight="1">
      <c r="A1" s="620" t="s">
        <v>85</v>
      </c>
      <c r="B1" s="621"/>
      <c r="C1" s="621"/>
      <c r="D1" s="621"/>
      <c r="E1" s="621"/>
      <c r="F1" s="621"/>
      <c r="G1" s="621"/>
      <c r="H1" s="621"/>
      <c r="I1" s="621"/>
      <c r="J1" s="621"/>
      <c r="K1" s="621"/>
      <c r="L1" s="621"/>
      <c r="M1" s="621"/>
      <c r="N1" s="621"/>
      <c r="O1" s="621"/>
      <c r="P1" s="621"/>
      <c r="Q1" s="621"/>
      <c r="R1" s="621"/>
      <c r="S1" s="621"/>
      <c r="T1" s="621"/>
      <c r="U1" s="622"/>
    </row>
    <row r="2" spans="1:21" ht="35.25" customHeight="1">
      <c r="A2" s="623" t="s">
        <v>409</v>
      </c>
      <c r="B2" s="624"/>
      <c r="C2" s="624"/>
      <c r="D2" s="624"/>
      <c r="E2" s="624"/>
      <c r="F2" s="624"/>
      <c r="G2" s="624"/>
      <c r="H2" s="624"/>
      <c r="I2" s="624"/>
      <c r="J2" s="624"/>
      <c r="K2" s="624"/>
      <c r="L2" s="624"/>
      <c r="M2" s="624"/>
      <c r="N2" s="624"/>
      <c r="O2" s="624"/>
      <c r="P2" s="624"/>
      <c r="Q2" s="624"/>
      <c r="R2" s="624"/>
      <c r="S2" s="624"/>
      <c r="T2" s="624"/>
      <c r="U2" s="625"/>
    </row>
    <row r="3" spans="1:21" ht="6" customHeight="1">
      <c r="U3" s="103"/>
    </row>
    <row r="4" spans="1:21" ht="20.100000000000001" customHeight="1">
      <c r="A4" s="602" t="s">
        <v>195</v>
      </c>
      <c r="B4" s="629"/>
      <c r="C4" s="629"/>
      <c r="D4" s="629"/>
      <c r="E4" s="629"/>
      <c r="F4" s="629"/>
      <c r="G4" s="629"/>
      <c r="H4" s="629"/>
      <c r="I4" s="629"/>
      <c r="J4" s="629"/>
      <c r="K4" s="629"/>
      <c r="L4" s="629"/>
      <c r="M4" s="629"/>
      <c r="N4" s="629"/>
      <c r="O4" s="629"/>
      <c r="P4" s="629"/>
      <c r="Q4" s="629"/>
      <c r="R4" s="629"/>
      <c r="S4" s="629"/>
      <c r="T4" s="629"/>
      <c r="U4" s="630"/>
    </row>
    <row r="5" spans="1:21" ht="20.100000000000001" customHeight="1">
      <c r="A5" s="631" t="s">
        <v>196</v>
      </c>
      <c r="B5" s="632"/>
      <c r="C5" s="632"/>
      <c r="D5" s="632"/>
      <c r="E5" s="632"/>
      <c r="F5" s="632"/>
      <c r="G5" s="632"/>
      <c r="H5" s="632"/>
      <c r="I5" s="632"/>
      <c r="J5" s="632"/>
      <c r="K5" s="632"/>
      <c r="L5" s="632"/>
      <c r="M5" s="632"/>
      <c r="N5" s="632"/>
      <c r="O5" s="632"/>
      <c r="P5" s="632"/>
      <c r="Q5" s="632"/>
      <c r="R5" s="632"/>
      <c r="S5" s="632"/>
      <c r="T5" s="632"/>
      <c r="U5" s="633"/>
    </row>
    <row r="6" spans="1:21" ht="15" customHeight="1">
      <c r="A6" s="634" t="s">
        <v>81</v>
      </c>
      <c r="B6" s="626" t="s">
        <v>39</v>
      </c>
      <c r="C6" s="626" t="s">
        <v>37</v>
      </c>
      <c r="D6" s="626" t="s">
        <v>38</v>
      </c>
      <c r="E6" s="626" t="s">
        <v>7</v>
      </c>
      <c r="F6" s="626" t="s">
        <v>8</v>
      </c>
      <c r="G6" s="626" t="s">
        <v>23</v>
      </c>
      <c r="H6" s="158" t="s">
        <v>10</v>
      </c>
      <c r="I6" s="158"/>
      <c r="J6" s="158"/>
      <c r="K6" s="158"/>
      <c r="L6" s="158"/>
      <c r="M6" s="158"/>
      <c r="N6" s="158"/>
      <c r="O6" s="158"/>
      <c r="P6" s="158"/>
      <c r="Q6" s="158"/>
      <c r="R6" s="158"/>
      <c r="S6" s="158"/>
      <c r="T6" s="158"/>
      <c r="U6" s="159"/>
    </row>
    <row r="7" spans="1:21" ht="15" customHeight="1">
      <c r="A7" s="635"/>
      <c r="B7" s="627"/>
      <c r="C7" s="627"/>
      <c r="D7" s="627"/>
      <c r="E7" s="627"/>
      <c r="F7" s="627"/>
      <c r="G7" s="627"/>
      <c r="H7" s="637" t="s">
        <v>9</v>
      </c>
      <c r="I7" s="638"/>
      <c r="J7" s="639"/>
      <c r="K7" s="637" t="s">
        <v>43</v>
      </c>
      <c r="L7" s="639"/>
      <c r="M7" s="637" t="s">
        <v>91</v>
      </c>
      <c r="N7" s="638"/>
      <c r="O7" s="638"/>
      <c r="P7" s="638"/>
      <c r="Q7" s="639"/>
      <c r="R7" s="640" t="s">
        <v>43</v>
      </c>
      <c r="S7" s="641"/>
      <c r="T7" s="641"/>
      <c r="U7" s="642"/>
    </row>
    <row r="8" spans="1:21" ht="39.75" customHeight="1">
      <c r="A8" s="636"/>
      <c r="B8" s="628"/>
      <c r="C8" s="628"/>
      <c r="D8" s="628"/>
      <c r="E8" s="628"/>
      <c r="F8" s="628"/>
      <c r="G8" s="628"/>
      <c r="H8" s="160" t="s">
        <v>120</v>
      </c>
      <c r="I8" s="160" t="s">
        <v>158</v>
      </c>
      <c r="J8" s="160" t="s">
        <v>42</v>
      </c>
      <c r="K8" s="161" t="s">
        <v>44</v>
      </c>
      <c r="L8" s="161" t="s">
        <v>45</v>
      </c>
      <c r="M8" s="160" t="s">
        <v>116</v>
      </c>
      <c r="N8" s="160" t="s">
        <v>115</v>
      </c>
      <c r="O8" s="160" t="s">
        <v>46</v>
      </c>
      <c r="P8" s="160" t="s">
        <v>47</v>
      </c>
      <c r="Q8" s="160" t="s">
        <v>107</v>
      </c>
      <c r="R8" s="161" t="s">
        <v>108</v>
      </c>
      <c r="S8" s="161" t="s">
        <v>109</v>
      </c>
      <c r="T8" s="161" t="s">
        <v>110</v>
      </c>
      <c r="U8" s="161" t="s">
        <v>111</v>
      </c>
    </row>
    <row r="9" spans="1:21" s="89" customFormat="1" ht="15" customHeight="1">
      <c r="A9" s="86"/>
      <c r="B9" s="86"/>
      <c r="C9" s="87"/>
      <c r="D9" s="87"/>
      <c r="E9" s="87"/>
      <c r="F9" s="87"/>
      <c r="G9" s="88"/>
      <c r="H9" s="88"/>
      <c r="I9" s="88"/>
      <c r="J9" s="88"/>
      <c r="K9" s="88"/>
      <c r="L9" s="88"/>
      <c r="M9" s="88"/>
      <c r="N9" s="88"/>
      <c r="O9" s="88"/>
      <c r="P9" s="88"/>
      <c r="Q9" s="88"/>
      <c r="R9" s="88"/>
      <c r="S9" s="88"/>
      <c r="T9" s="88"/>
      <c r="U9" s="88"/>
    </row>
    <row r="10" spans="1:21" s="89" customFormat="1" ht="26.45" customHeight="1">
      <c r="A10" s="178">
        <v>2</v>
      </c>
      <c r="B10" s="178"/>
      <c r="C10" s="178"/>
      <c r="D10" s="178"/>
      <c r="E10" s="178"/>
      <c r="F10" s="408" t="s">
        <v>299</v>
      </c>
      <c r="G10" s="180"/>
      <c r="H10" s="88"/>
      <c r="I10" s="88"/>
      <c r="J10" s="88"/>
      <c r="K10" s="88"/>
      <c r="L10" s="88"/>
      <c r="M10" s="298">
        <v>0</v>
      </c>
      <c r="N10" s="298">
        <v>1949889.1</v>
      </c>
      <c r="O10" s="298">
        <v>0</v>
      </c>
      <c r="P10" s="298">
        <v>0</v>
      </c>
      <c r="Q10" s="298">
        <v>0</v>
      </c>
      <c r="R10" s="88"/>
      <c r="S10" s="88"/>
      <c r="T10" s="88"/>
      <c r="U10" s="88"/>
    </row>
    <row r="11" spans="1:21" s="89" customFormat="1" ht="15" customHeight="1">
      <c r="A11" s="178"/>
      <c r="B11" s="178">
        <v>1</v>
      </c>
      <c r="C11" s="178"/>
      <c r="D11" s="178"/>
      <c r="E11" s="178"/>
      <c r="F11" s="408" t="s">
        <v>300</v>
      </c>
      <c r="G11" s="180"/>
      <c r="H11" s="87"/>
      <c r="I11" s="92"/>
      <c r="J11" s="92"/>
      <c r="K11" s="92"/>
      <c r="L11" s="93"/>
      <c r="M11" s="298">
        <v>0</v>
      </c>
      <c r="N11" s="298">
        <v>1949889.1</v>
      </c>
      <c r="O11" s="298">
        <v>0</v>
      </c>
      <c r="P11" s="298">
        <v>0</v>
      </c>
      <c r="Q11" s="298">
        <v>0</v>
      </c>
      <c r="R11" s="94"/>
      <c r="S11" s="94"/>
      <c r="T11" s="91"/>
      <c r="U11" s="95"/>
    </row>
    <row r="12" spans="1:21" s="89" customFormat="1" ht="25.15" customHeight="1">
      <c r="A12" s="178"/>
      <c r="B12" s="178"/>
      <c r="C12" s="178">
        <v>7</v>
      </c>
      <c r="D12" s="178"/>
      <c r="E12" s="178"/>
      <c r="F12" s="408" t="s">
        <v>301</v>
      </c>
      <c r="G12" s="180"/>
      <c r="H12" s="87"/>
      <c r="I12" s="93"/>
      <c r="J12" s="93"/>
      <c r="K12" s="93"/>
      <c r="L12" s="95"/>
      <c r="M12" s="298">
        <v>0</v>
      </c>
      <c r="N12" s="298">
        <v>1949889.1</v>
      </c>
      <c r="O12" s="298">
        <v>0</v>
      </c>
      <c r="P12" s="298">
        <v>0</v>
      </c>
      <c r="Q12" s="298">
        <v>0</v>
      </c>
      <c r="R12" s="94"/>
      <c r="S12" s="94"/>
      <c r="T12" s="95"/>
      <c r="U12" s="95"/>
    </row>
    <row r="13" spans="1:21" s="89" customFormat="1" ht="15" customHeight="1">
      <c r="A13" s="178"/>
      <c r="B13" s="178"/>
      <c r="C13" s="178"/>
      <c r="D13" s="178">
        <v>1</v>
      </c>
      <c r="E13" s="178"/>
      <c r="F13" s="408" t="s">
        <v>302</v>
      </c>
      <c r="G13" s="180"/>
      <c r="H13" s="88"/>
      <c r="I13" s="88"/>
      <c r="J13" s="88"/>
      <c r="K13" s="90"/>
      <c r="L13" s="90"/>
      <c r="M13" s="298">
        <v>0</v>
      </c>
      <c r="N13" s="298">
        <v>1949889.1</v>
      </c>
      <c r="O13" s="298">
        <v>0</v>
      </c>
      <c r="P13" s="298">
        <v>0</v>
      </c>
      <c r="Q13" s="298">
        <v>0</v>
      </c>
      <c r="R13" s="88"/>
      <c r="S13" s="88"/>
      <c r="T13" s="88"/>
      <c r="U13" s="88"/>
    </row>
    <row r="14" spans="1:21" s="89" customFormat="1" ht="27" customHeight="1">
      <c r="A14" s="178"/>
      <c r="B14" s="178"/>
      <c r="C14" s="178"/>
      <c r="D14" s="178"/>
      <c r="E14" s="178">
        <v>201</v>
      </c>
      <c r="F14" s="408" t="s">
        <v>303</v>
      </c>
      <c r="G14" s="178" t="s">
        <v>304</v>
      </c>
      <c r="H14" s="439">
        <v>0</v>
      </c>
      <c r="I14" s="439">
        <v>2</v>
      </c>
      <c r="J14" s="439">
        <v>0</v>
      </c>
      <c r="K14" s="447">
        <f>IFERROR(J14/H14*100,0)</f>
        <v>0</v>
      </c>
      <c r="L14" s="447">
        <f>+J14/I14*1</f>
        <v>0</v>
      </c>
      <c r="M14" s="298">
        <v>0</v>
      </c>
      <c r="N14" s="298">
        <v>1949889.1</v>
      </c>
      <c r="O14" s="298">
        <v>0</v>
      </c>
      <c r="P14" s="298">
        <v>0</v>
      </c>
      <c r="Q14" s="298">
        <v>0</v>
      </c>
      <c r="R14" s="182">
        <f>IFERROR(O14/M14*100,0)</f>
        <v>0</v>
      </c>
      <c r="S14" s="182">
        <f>IFERROR(O14/N14*100,0)</f>
        <v>0</v>
      </c>
      <c r="T14" s="182">
        <f>IFERROR(P14/M14*100,0)</f>
        <v>0</v>
      </c>
      <c r="U14" s="182">
        <f>IFERROR(P14/N14*100,0)</f>
        <v>0</v>
      </c>
    </row>
    <row r="15" spans="1:21" s="89" customFormat="1" ht="15" customHeight="1">
      <c r="A15" s="91"/>
      <c r="B15" s="91"/>
      <c r="C15" s="91"/>
      <c r="D15" s="91"/>
      <c r="E15" s="91"/>
      <c r="F15" s="91"/>
      <c r="G15" s="91"/>
      <c r="H15" s="91"/>
      <c r="I15" s="93"/>
      <c r="J15" s="93"/>
      <c r="K15" s="93"/>
      <c r="L15" s="93"/>
      <c r="M15" s="93"/>
      <c r="N15" s="94"/>
      <c r="O15" s="94"/>
      <c r="P15" s="94"/>
      <c r="Q15" s="94"/>
      <c r="R15" s="94"/>
      <c r="S15" s="94"/>
      <c r="T15" s="91"/>
      <c r="U15" s="95"/>
    </row>
    <row r="16" spans="1:21" s="89" customFormat="1" ht="15" customHeight="1">
      <c r="A16" s="440"/>
      <c r="B16" s="440"/>
      <c r="C16" s="440"/>
      <c r="D16" s="440"/>
      <c r="E16" s="440"/>
      <c r="F16" s="441" t="s">
        <v>410</v>
      </c>
      <c r="G16" s="440"/>
      <c r="H16" s="440"/>
      <c r="I16" s="442"/>
      <c r="J16" s="442"/>
      <c r="K16" s="442"/>
      <c r="L16" s="442"/>
      <c r="M16" s="443">
        <f>+M10</f>
        <v>0</v>
      </c>
      <c r="N16" s="443">
        <f t="shared" ref="N16:Q16" si="0">+N10</f>
        <v>1949889.1</v>
      </c>
      <c r="O16" s="443">
        <f t="shared" si="0"/>
        <v>0</v>
      </c>
      <c r="P16" s="443">
        <f t="shared" si="0"/>
        <v>0</v>
      </c>
      <c r="Q16" s="443">
        <f t="shared" si="0"/>
        <v>0</v>
      </c>
      <c r="R16" s="444"/>
      <c r="S16" s="444"/>
      <c r="T16" s="440"/>
      <c r="U16" s="445"/>
    </row>
    <row r="17" spans="1:21" s="89" customFormat="1" ht="15" customHeight="1">
      <c r="A17" s="96"/>
      <c r="B17" s="96"/>
      <c r="C17" s="96"/>
      <c r="D17" s="96"/>
      <c r="E17" s="96"/>
      <c r="F17" s="96"/>
      <c r="G17" s="96"/>
      <c r="H17" s="96"/>
      <c r="I17" s="97"/>
      <c r="J17" s="97"/>
      <c r="K17" s="97"/>
      <c r="L17" s="97"/>
      <c r="M17" s="97"/>
      <c r="N17" s="98"/>
      <c r="O17" s="98"/>
      <c r="P17" s="98"/>
      <c r="Q17" s="98"/>
      <c r="R17" s="98"/>
      <c r="S17" s="98"/>
      <c r="T17" s="96"/>
      <c r="U17" s="99"/>
    </row>
    <row r="18" spans="1:21">
      <c r="A18" s="34"/>
      <c r="B18" s="82"/>
      <c r="C18" s="34"/>
      <c r="D18" s="34"/>
      <c r="F18" s="34"/>
    </row>
    <row r="19" spans="1:21">
      <c r="B19" s="35"/>
      <c r="C19" s="36"/>
      <c r="D19" s="36"/>
      <c r="N19" s="37"/>
      <c r="O19" s="37"/>
    </row>
    <row r="20" spans="1:21">
      <c r="B20" s="38"/>
      <c r="C20" s="38"/>
      <c r="D20" s="38"/>
      <c r="N20" s="39"/>
      <c r="O20" s="39"/>
    </row>
  </sheetData>
  <mergeCells count="15">
    <mergeCell ref="A1:U1"/>
    <mergeCell ref="A2:U2"/>
    <mergeCell ref="D6:D8"/>
    <mergeCell ref="E6:E8"/>
    <mergeCell ref="F6:F8"/>
    <mergeCell ref="G6:G8"/>
    <mergeCell ref="A4:U4"/>
    <mergeCell ref="A5:U5"/>
    <mergeCell ref="A6:A8"/>
    <mergeCell ref="M7:Q7"/>
    <mergeCell ref="H7:J7"/>
    <mergeCell ref="K7:L7"/>
    <mergeCell ref="R7:U7"/>
    <mergeCell ref="B6:B8"/>
    <mergeCell ref="C6:C8"/>
  </mergeCells>
  <printOptions horizontalCentered="1"/>
  <pageMargins left="0.19685039370078741" right="0.19685039370078741" top="1.6535433070866143" bottom="0.47244094488188981" header="0.19685039370078741" footer="0.19685039370078741"/>
  <pageSetup scale="61" orientation="landscape" r:id="rId1"/>
  <headerFooter scaleWithDoc="0">
    <oddHeader>&amp;C&amp;G</oddHeader>
    <oddFooter>&amp;C&amp;G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U35"/>
  <sheetViews>
    <sheetView showGridLines="0" view="pageBreakPreview" zoomScale="70" zoomScaleNormal="85" zoomScaleSheetLayoutView="70" workbookViewId="0">
      <selection activeCell="A2" sqref="A2:U2"/>
    </sheetView>
  </sheetViews>
  <sheetFormatPr baseColWidth="10" defaultColWidth="11.42578125" defaultRowHeight="13.5"/>
  <cols>
    <col min="1" max="1" width="3.85546875" style="33" customWidth="1"/>
    <col min="2" max="4" width="3.140625" style="33" customWidth="1"/>
    <col min="5" max="5" width="4" style="33" customWidth="1"/>
    <col min="6" max="6" width="29.140625" style="33" customWidth="1"/>
    <col min="7" max="7" width="10.7109375" style="33" customWidth="1"/>
    <col min="8" max="10" width="16.85546875" style="33" customWidth="1"/>
    <col min="11" max="12" width="6.85546875" style="33" customWidth="1"/>
    <col min="13" max="17" width="15.7109375" style="33" customWidth="1"/>
    <col min="18" max="18" width="8.140625" style="33" customWidth="1"/>
    <col min="19" max="19" width="7.7109375" style="33" customWidth="1"/>
    <col min="20" max="21" width="7.85546875" style="33" customWidth="1"/>
    <col min="22" max="16384" width="11.42578125" style="33"/>
  </cols>
  <sheetData>
    <row r="1" spans="1:21" ht="25.35" customHeight="1">
      <c r="A1" s="620" t="s">
        <v>85</v>
      </c>
      <c r="B1" s="621"/>
      <c r="C1" s="621"/>
      <c r="D1" s="621"/>
      <c r="E1" s="621"/>
      <c r="F1" s="621"/>
      <c r="G1" s="621"/>
      <c r="H1" s="621"/>
      <c r="I1" s="621"/>
      <c r="J1" s="621"/>
      <c r="K1" s="621"/>
      <c r="L1" s="621"/>
      <c r="M1" s="621"/>
      <c r="N1" s="621"/>
      <c r="O1" s="621"/>
      <c r="P1" s="621"/>
      <c r="Q1" s="621"/>
      <c r="R1" s="621"/>
      <c r="S1" s="621"/>
      <c r="T1" s="621"/>
      <c r="U1" s="622"/>
    </row>
    <row r="2" spans="1:21" ht="39" customHeight="1">
      <c r="A2" s="643" t="s">
        <v>306</v>
      </c>
      <c r="B2" s="644"/>
      <c r="C2" s="644"/>
      <c r="D2" s="644"/>
      <c r="E2" s="644"/>
      <c r="F2" s="644"/>
      <c r="G2" s="644"/>
      <c r="H2" s="644"/>
      <c r="I2" s="644"/>
      <c r="J2" s="644"/>
      <c r="K2" s="644"/>
      <c r="L2" s="644"/>
      <c r="M2" s="644"/>
      <c r="N2" s="644"/>
      <c r="O2" s="644"/>
      <c r="P2" s="644"/>
      <c r="Q2" s="644"/>
      <c r="R2" s="644"/>
      <c r="S2" s="644"/>
      <c r="T2" s="644"/>
      <c r="U2" s="645"/>
    </row>
    <row r="3" spans="1:21" ht="6" customHeight="1">
      <c r="U3" s="103"/>
    </row>
    <row r="4" spans="1:21" ht="20.100000000000001" customHeight="1">
      <c r="A4" s="602" t="s">
        <v>195</v>
      </c>
      <c r="B4" s="629"/>
      <c r="C4" s="629"/>
      <c r="D4" s="629"/>
      <c r="E4" s="629"/>
      <c r="F4" s="629"/>
      <c r="G4" s="629"/>
      <c r="H4" s="629"/>
      <c r="I4" s="629"/>
      <c r="J4" s="629"/>
      <c r="K4" s="629"/>
      <c r="L4" s="629"/>
      <c r="M4" s="629"/>
      <c r="N4" s="629"/>
      <c r="O4" s="629"/>
      <c r="P4" s="629"/>
      <c r="Q4" s="629"/>
      <c r="R4" s="629"/>
      <c r="S4" s="629"/>
      <c r="T4" s="629"/>
      <c r="U4" s="630"/>
    </row>
    <row r="5" spans="1:21" ht="20.100000000000001" customHeight="1">
      <c r="A5" s="631" t="s">
        <v>196</v>
      </c>
      <c r="B5" s="632"/>
      <c r="C5" s="632"/>
      <c r="D5" s="632"/>
      <c r="E5" s="632"/>
      <c r="F5" s="632"/>
      <c r="G5" s="632"/>
      <c r="H5" s="632"/>
      <c r="I5" s="632"/>
      <c r="J5" s="632"/>
      <c r="K5" s="632"/>
      <c r="L5" s="632"/>
      <c r="M5" s="632"/>
      <c r="N5" s="632"/>
      <c r="O5" s="632"/>
      <c r="P5" s="632"/>
      <c r="Q5" s="632"/>
      <c r="R5" s="632"/>
      <c r="S5" s="632"/>
      <c r="T5" s="632"/>
      <c r="U5" s="633"/>
    </row>
    <row r="6" spans="1:21" ht="15" customHeight="1">
      <c r="A6" s="634" t="s">
        <v>81</v>
      </c>
      <c r="B6" s="626" t="s">
        <v>39</v>
      </c>
      <c r="C6" s="626" t="s">
        <v>37</v>
      </c>
      <c r="D6" s="626" t="s">
        <v>38</v>
      </c>
      <c r="E6" s="626" t="s">
        <v>7</v>
      </c>
      <c r="F6" s="626" t="s">
        <v>8</v>
      </c>
      <c r="G6" s="626" t="s">
        <v>23</v>
      </c>
      <c r="H6" s="158" t="s">
        <v>10</v>
      </c>
      <c r="I6" s="158"/>
      <c r="J6" s="158"/>
      <c r="K6" s="158"/>
      <c r="L6" s="158"/>
      <c r="M6" s="158"/>
      <c r="N6" s="158"/>
      <c r="O6" s="158"/>
      <c r="P6" s="158"/>
      <c r="Q6" s="158"/>
      <c r="R6" s="158"/>
      <c r="S6" s="158"/>
      <c r="T6" s="158"/>
      <c r="U6" s="159"/>
    </row>
    <row r="7" spans="1:21" ht="15" customHeight="1">
      <c r="A7" s="635"/>
      <c r="B7" s="627"/>
      <c r="C7" s="627"/>
      <c r="D7" s="627"/>
      <c r="E7" s="627"/>
      <c r="F7" s="627"/>
      <c r="G7" s="627"/>
      <c r="H7" s="637" t="s">
        <v>9</v>
      </c>
      <c r="I7" s="638"/>
      <c r="J7" s="639"/>
      <c r="K7" s="637" t="s">
        <v>43</v>
      </c>
      <c r="L7" s="639"/>
      <c r="M7" s="637" t="s">
        <v>91</v>
      </c>
      <c r="N7" s="638"/>
      <c r="O7" s="638"/>
      <c r="P7" s="638"/>
      <c r="Q7" s="639"/>
      <c r="R7" s="640" t="s">
        <v>43</v>
      </c>
      <c r="S7" s="641"/>
      <c r="T7" s="641"/>
      <c r="U7" s="642"/>
    </row>
    <row r="8" spans="1:21" ht="39.75" customHeight="1">
      <c r="A8" s="636"/>
      <c r="B8" s="628"/>
      <c r="C8" s="628"/>
      <c r="D8" s="628"/>
      <c r="E8" s="628"/>
      <c r="F8" s="628"/>
      <c r="G8" s="628"/>
      <c r="H8" s="160" t="s">
        <v>120</v>
      </c>
      <c r="I8" s="160" t="s">
        <v>158</v>
      </c>
      <c r="J8" s="160" t="s">
        <v>42</v>
      </c>
      <c r="K8" s="161" t="s">
        <v>44</v>
      </c>
      <c r="L8" s="161" t="s">
        <v>45</v>
      </c>
      <c r="M8" s="160" t="s">
        <v>116</v>
      </c>
      <c r="N8" s="160" t="s">
        <v>115</v>
      </c>
      <c r="O8" s="160" t="s">
        <v>46</v>
      </c>
      <c r="P8" s="160" t="s">
        <v>47</v>
      </c>
      <c r="Q8" s="160" t="s">
        <v>107</v>
      </c>
      <c r="R8" s="161" t="s">
        <v>108</v>
      </c>
      <c r="S8" s="161" t="s">
        <v>109</v>
      </c>
      <c r="T8" s="161" t="s">
        <v>110</v>
      </c>
      <c r="U8" s="161" t="s">
        <v>111</v>
      </c>
    </row>
    <row r="9" spans="1:21" s="89" customFormat="1" ht="15" customHeight="1">
      <c r="A9" s="86"/>
      <c r="B9" s="86"/>
      <c r="C9" s="87"/>
      <c r="D9" s="87"/>
      <c r="E9" s="87"/>
      <c r="F9" s="87"/>
      <c r="G9" s="88"/>
      <c r="H9" s="88"/>
      <c r="I9" s="88"/>
      <c r="J9" s="88"/>
      <c r="K9" s="88"/>
      <c r="L9" s="88"/>
      <c r="M9" s="88"/>
      <c r="N9" s="88"/>
      <c r="O9" s="88"/>
      <c r="P9" s="88"/>
      <c r="Q9" s="88"/>
      <c r="R9" s="88"/>
      <c r="S9" s="88"/>
      <c r="T9" s="88"/>
      <c r="U9" s="88"/>
    </row>
    <row r="10" spans="1:21" s="89" customFormat="1" ht="22.5">
      <c r="A10" s="178">
        <v>1</v>
      </c>
      <c r="B10" s="178"/>
      <c r="C10" s="178"/>
      <c r="D10" s="178"/>
      <c r="E10" s="178"/>
      <c r="F10" s="183" t="s">
        <v>308</v>
      </c>
      <c r="G10" s="184"/>
      <c r="H10" s="88"/>
      <c r="I10" s="88"/>
      <c r="J10" s="88"/>
      <c r="K10" s="88"/>
      <c r="L10" s="88"/>
      <c r="M10" s="299">
        <v>0</v>
      </c>
      <c r="N10" s="300">
        <v>22000000</v>
      </c>
      <c r="O10" s="300">
        <v>8053835.7400000002</v>
      </c>
      <c r="P10" s="300">
        <v>8053835.7400000002</v>
      </c>
      <c r="Q10" s="300">
        <v>8053835.7400000002</v>
      </c>
      <c r="R10" s="88"/>
      <c r="S10" s="88"/>
      <c r="T10" s="88"/>
      <c r="U10" s="88"/>
    </row>
    <row r="11" spans="1:21" s="89" customFormat="1" ht="15" customHeight="1">
      <c r="A11" s="178"/>
      <c r="B11" s="178">
        <v>2</v>
      </c>
      <c r="C11" s="178"/>
      <c r="D11" s="178"/>
      <c r="E11" s="178"/>
      <c r="F11" s="185" t="s">
        <v>309</v>
      </c>
      <c r="G11" s="186"/>
      <c r="H11" s="87"/>
      <c r="I11" s="92"/>
      <c r="J11" s="92"/>
      <c r="K11" s="92"/>
      <c r="L11" s="93"/>
      <c r="M11" s="298">
        <v>0</v>
      </c>
      <c r="N11" s="298">
        <v>22000000</v>
      </c>
      <c r="O11" s="298">
        <v>8053835.7400000002</v>
      </c>
      <c r="P11" s="300">
        <v>8053835.7400000002</v>
      </c>
      <c r="Q11" s="300">
        <v>8053835.7400000002</v>
      </c>
      <c r="R11" s="94"/>
      <c r="S11" s="94"/>
      <c r="T11" s="91"/>
      <c r="U11" s="95"/>
    </row>
    <row r="12" spans="1:21" s="89" customFormat="1" ht="15" customHeight="1">
      <c r="A12" s="178"/>
      <c r="B12" s="178"/>
      <c r="C12" s="178">
        <v>3</v>
      </c>
      <c r="D12" s="178"/>
      <c r="E12" s="178"/>
      <c r="F12" s="185" t="s">
        <v>310</v>
      </c>
      <c r="G12" s="186"/>
      <c r="H12" s="87"/>
      <c r="I12" s="93"/>
      <c r="J12" s="93"/>
      <c r="K12" s="93"/>
      <c r="L12" s="95"/>
      <c r="M12" s="298">
        <v>0</v>
      </c>
      <c r="N12" s="298">
        <v>5000000</v>
      </c>
      <c r="O12" s="298">
        <v>0</v>
      </c>
      <c r="P12" s="300">
        <v>0</v>
      </c>
      <c r="Q12" s="300">
        <v>0</v>
      </c>
      <c r="R12" s="94"/>
      <c r="S12" s="94"/>
      <c r="T12" s="95"/>
      <c r="U12" s="95"/>
    </row>
    <row r="13" spans="1:21" s="89" customFormat="1" ht="25.5" customHeight="1">
      <c r="A13" s="178"/>
      <c r="B13" s="178"/>
      <c r="C13" s="178"/>
      <c r="D13" s="178">
        <v>3</v>
      </c>
      <c r="E13" s="178"/>
      <c r="F13" s="185" t="s">
        <v>311</v>
      </c>
      <c r="G13" s="186"/>
      <c r="H13" s="88"/>
      <c r="I13" s="88"/>
      <c r="J13" s="88"/>
      <c r="K13" s="90"/>
      <c r="L13" s="90"/>
      <c r="M13" s="298">
        <v>0</v>
      </c>
      <c r="N13" s="298">
        <v>5000000</v>
      </c>
      <c r="O13" s="298">
        <v>0</v>
      </c>
      <c r="P13" s="300">
        <v>0</v>
      </c>
      <c r="Q13" s="300">
        <v>0</v>
      </c>
      <c r="R13" s="88"/>
      <c r="S13" s="88"/>
      <c r="T13" s="88"/>
      <c r="U13" s="88"/>
    </row>
    <row r="14" spans="1:21" s="89" customFormat="1" ht="42.75" customHeight="1">
      <c r="A14" s="178"/>
      <c r="B14" s="178"/>
      <c r="C14" s="178"/>
      <c r="D14" s="178"/>
      <c r="E14" s="178">
        <v>209</v>
      </c>
      <c r="F14" s="185" t="s">
        <v>312</v>
      </c>
      <c r="G14" s="186" t="s">
        <v>313</v>
      </c>
      <c r="H14" s="409">
        <v>0</v>
      </c>
      <c r="I14" s="409">
        <v>1</v>
      </c>
      <c r="J14" s="409">
        <v>0</v>
      </c>
      <c r="K14" s="517">
        <f t="shared" ref="K14" si="0">IFERROR(J14/H14,0)</f>
        <v>0</v>
      </c>
      <c r="L14" s="517">
        <f>IFERROR(J14/I14,0)</f>
        <v>0</v>
      </c>
      <c r="M14" s="298">
        <v>0</v>
      </c>
      <c r="N14" s="298">
        <v>5000000</v>
      </c>
      <c r="O14" s="298">
        <v>0</v>
      </c>
      <c r="P14" s="300">
        <v>0</v>
      </c>
      <c r="Q14" s="300">
        <v>0</v>
      </c>
      <c r="R14" s="182">
        <f>IFERROR(O14/M14*100,0)</f>
        <v>0</v>
      </c>
      <c r="S14" s="182">
        <f>IFERROR(O14/N14*100,0)</f>
        <v>0</v>
      </c>
      <c r="T14" s="182">
        <f>IFERROR(P14/M14*100,0)</f>
        <v>0</v>
      </c>
      <c r="U14" s="182">
        <f>IFERROR(P14/N14*100,0)</f>
        <v>0</v>
      </c>
    </row>
    <row r="15" spans="1:21" s="89" customFormat="1" ht="15" customHeight="1">
      <c r="A15" s="178"/>
      <c r="B15" s="178"/>
      <c r="C15" s="178">
        <v>5</v>
      </c>
      <c r="D15" s="178"/>
      <c r="E15" s="178"/>
      <c r="F15" s="185" t="s">
        <v>314</v>
      </c>
      <c r="G15" s="186"/>
      <c r="H15" s="410"/>
      <c r="I15" s="411"/>
      <c r="J15" s="411"/>
      <c r="K15" s="517"/>
      <c r="L15" s="517"/>
      <c r="M15" s="298">
        <v>0</v>
      </c>
      <c r="N15" s="298">
        <v>17000000</v>
      </c>
      <c r="O15" s="298">
        <v>8053835.7400000002</v>
      </c>
      <c r="P15" s="300">
        <v>8053835.7400000002</v>
      </c>
      <c r="Q15" s="300">
        <v>8053835.7400000002</v>
      </c>
      <c r="R15" s="94"/>
      <c r="S15" s="94"/>
      <c r="T15" s="91"/>
      <c r="U15" s="95"/>
    </row>
    <row r="16" spans="1:21" s="89" customFormat="1" ht="15" customHeight="1">
      <c r="A16" s="178"/>
      <c r="B16" s="178"/>
      <c r="C16" s="178"/>
      <c r="D16" s="178">
        <v>1</v>
      </c>
      <c r="E16" s="178"/>
      <c r="F16" s="185" t="s">
        <v>315</v>
      </c>
      <c r="G16" s="186"/>
      <c r="H16" s="410"/>
      <c r="I16" s="411"/>
      <c r="J16" s="411"/>
      <c r="K16" s="517"/>
      <c r="L16" s="517"/>
      <c r="M16" s="298">
        <v>0</v>
      </c>
      <c r="N16" s="298">
        <v>17000000</v>
      </c>
      <c r="O16" s="298">
        <v>8053835.7400000002</v>
      </c>
      <c r="P16" s="300">
        <v>8053835.7400000002</v>
      </c>
      <c r="Q16" s="300">
        <v>8053835.7400000002</v>
      </c>
      <c r="R16" s="94"/>
      <c r="S16" s="94"/>
      <c r="T16" s="91"/>
      <c r="U16" s="95"/>
    </row>
    <row r="17" spans="1:21" s="89" customFormat="1" ht="39.75" customHeight="1">
      <c r="A17" s="178"/>
      <c r="B17" s="178"/>
      <c r="C17" s="178"/>
      <c r="D17" s="178"/>
      <c r="E17" s="178">
        <v>218</v>
      </c>
      <c r="F17" s="185" t="s">
        <v>316</v>
      </c>
      <c r="G17" s="186" t="s">
        <v>313</v>
      </c>
      <c r="H17" s="409">
        <v>0</v>
      </c>
      <c r="I17" s="409">
        <v>9</v>
      </c>
      <c r="J17" s="409">
        <v>4</v>
      </c>
      <c r="K17" s="517">
        <f t="shared" ref="K17" si="1">IFERROR(J17/H17,0)</f>
        <v>0</v>
      </c>
      <c r="L17" s="517">
        <f>IFERROR(J17/I17,0)</f>
        <v>0.44444444444444442</v>
      </c>
      <c r="M17" s="298">
        <v>0</v>
      </c>
      <c r="N17" s="298">
        <v>17000000</v>
      </c>
      <c r="O17" s="298">
        <v>8053835.7400000002</v>
      </c>
      <c r="P17" s="300">
        <v>8053835.7400000002</v>
      </c>
      <c r="Q17" s="300">
        <v>8053835.7400000002</v>
      </c>
      <c r="R17" s="182">
        <f>IFERROR(O17/M17*100,0)</f>
        <v>0</v>
      </c>
      <c r="S17" s="182">
        <f>IFERROR(O17/N17*100,0)</f>
        <v>47.375504352941178</v>
      </c>
      <c r="T17" s="182">
        <f>IFERROR(P17/M17*100,0)</f>
        <v>0</v>
      </c>
      <c r="U17" s="182">
        <f>IFERROR(P17/N17*100,0)</f>
        <v>47.375504352941178</v>
      </c>
    </row>
    <row r="18" spans="1:21" s="89" customFormat="1" ht="44.25" customHeight="1">
      <c r="A18" s="178">
        <v>4</v>
      </c>
      <c r="B18" s="178"/>
      <c r="C18" s="178"/>
      <c r="D18" s="178"/>
      <c r="E18" s="178"/>
      <c r="F18" s="185" t="s">
        <v>317</v>
      </c>
      <c r="G18" s="186"/>
      <c r="H18" s="410"/>
      <c r="I18" s="411"/>
      <c r="J18" s="411"/>
      <c r="K18" s="517"/>
      <c r="L18" s="517"/>
      <c r="M18" s="298">
        <v>0</v>
      </c>
      <c r="N18" s="298">
        <v>78000000</v>
      </c>
      <c r="O18" s="298">
        <v>10086507.48</v>
      </c>
      <c r="P18" s="300">
        <v>10086507.48</v>
      </c>
      <c r="Q18" s="300">
        <v>10086507.48</v>
      </c>
      <c r="R18" s="94"/>
      <c r="S18" s="94"/>
      <c r="T18" s="91"/>
      <c r="U18" s="95"/>
    </row>
    <row r="19" spans="1:21" s="89" customFormat="1" ht="15" customHeight="1">
      <c r="A19" s="178"/>
      <c r="B19" s="178">
        <v>2</v>
      </c>
      <c r="C19" s="178"/>
      <c r="D19" s="178"/>
      <c r="E19" s="178"/>
      <c r="F19" s="185" t="s">
        <v>309</v>
      </c>
      <c r="G19" s="186"/>
      <c r="H19" s="410"/>
      <c r="I19" s="411"/>
      <c r="J19" s="411"/>
      <c r="K19" s="517"/>
      <c r="L19" s="517"/>
      <c r="M19" s="298">
        <v>0</v>
      </c>
      <c r="N19" s="298">
        <v>78000000</v>
      </c>
      <c r="O19" s="298">
        <v>10086507.48</v>
      </c>
      <c r="P19" s="300">
        <v>10086507.48</v>
      </c>
      <c r="Q19" s="300">
        <v>10086507.48</v>
      </c>
      <c r="R19" s="94"/>
      <c r="S19" s="94"/>
      <c r="T19" s="91"/>
      <c r="U19" s="95"/>
    </row>
    <row r="20" spans="1:21" s="89" customFormat="1" ht="30.75" customHeight="1">
      <c r="A20" s="178"/>
      <c r="B20" s="178"/>
      <c r="C20" s="178">
        <v>2</v>
      </c>
      <c r="D20" s="178"/>
      <c r="E20" s="178"/>
      <c r="F20" s="185" t="s">
        <v>318</v>
      </c>
      <c r="G20" s="186"/>
      <c r="H20" s="410"/>
      <c r="I20" s="411"/>
      <c r="J20" s="411"/>
      <c r="K20" s="517"/>
      <c r="L20" s="517"/>
      <c r="M20" s="298">
        <v>0</v>
      </c>
      <c r="N20" s="298">
        <v>78000000</v>
      </c>
      <c r="O20" s="298">
        <v>10086507.48</v>
      </c>
      <c r="P20" s="300">
        <v>10086507.48</v>
      </c>
      <c r="Q20" s="300">
        <v>10086507.48</v>
      </c>
      <c r="R20" s="94"/>
      <c r="S20" s="94"/>
      <c r="T20" s="91"/>
      <c r="U20" s="95"/>
    </row>
    <row r="21" spans="1:21" s="89" customFormat="1" ht="15" customHeight="1">
      <c r="A21" s="178"/>
      <c r="B21" s="178"/>
      <c r="C21" s="178"/>
      <c r="D21" s="178">
        <v>1</v>
      </c>
      <c r="E21" s="178"/>
      <c r="F21" s="185" t="s">
        <v>319</v>
      </c>
      <c r="G21" s="186"/>
      <c r="H21" s="410"/>
      <c r="I21" s="411"/>
      <c r="J21" s="411"/>
      <c r="K21" s="517"/>
      <c r="L21" s="517"/>
      <c r="M21" s="298">
        <v>0</v>
      </c>
      <c r="N21" s="298">
        <v>58000000</v>
      </c>
      <c r="O21" s="298">
        <v>10086507.48</v>
      </c>
      <c r="P21" s="300">
        <v>10086507.48</v>
      </c>
      <c r="Q21" s="300">
        <v>10086507.48</v>
      </c>
      <c r="R21" s="94"/>
      <c r="S21" s="94"/>
      <c r="T21" s="91"/>
      <c r="U21" s="95"/>
    </row>
    <row r="22" spans="1:21" s="89" customFormat="1" ht="38.25" customHeight="1">
      <c r="A22" s="178"/>
      <c r="B22" s="178"/>
      <c r="C22" s="178"/>
      <c r="D22" s="178"/>
      <c r="E22" s="178">
        <v>215</v>
      </c>
      <c r="F22" s="185" t="s">
        <v>320</v>
      </c>
      <c r="G22" s="186" t="s">
        <v>313</v>
      </c>
      <c r="H22" s="410">
        <v>0</v>
      </c>
      <c r="I22" s="410">
        <v>4</v>
      </c>
      <c r="J22" s="409">
        <v>0</v>
      </c>
      <c r="K22" s="517">
        <f>IFERROR(J22/H22,0)</f>
        <v>0</v>
      </c>
      <c r="L22" s="517">
        <f t="shared" ref="L22:L24" si="2">IFERROR(J22/I22,0)</f>
        <v>0</v>
      </c>
      <c r="M22" s="298">
        <v>0</v>
      </c>
      <c r="N22" s="298">
        <v>7000000</v>
      </c>
      <c r="O22" s="298">
        <v>0</v>
      </c>
      <c r="P22" s="300">
        <v>0</v>
      </c>
      <c r="Q22" s="300">
        <v>0</v>
      </c>
      <c r="R22" s="182">
        <f>IFERROR(O22/M22*100,0)</f>
        <v>0</v>
      </c>
      <c r="S22" s="182">
        <f>IFERROR(O22/N22*100,0)</f>
        <v>0</v>
      </c>
      <c r="T22" s="182">
        <f>IFERROR(P22/M22*100,0)</f>
        <v>0</v>
      </c>
      <c r="U22" s="182">
        <f>IFERROR(P22/N22*100,0)</f>
        <v>0</v>
      </c>
    </row>
    <row r="23" spans="1:21" s="89" customFormat="1" ht="36" customHeight="1">
      <c r="A23" s="178"/>
      <c r="B23" s="178"/>
      <c r="C23" s="178"/>
      <c r="D23" s="178"/>
      <c r="E23" s="178">
        <v>216</v>
      </c>
      <c r="F23" s="185" t="s">
        <v>321</v>
      </c>
      <c r="G23" s="186" t="s">
        <v>322</v>
      </c>
      <c r="H23" s="410">
        <v>0</v>
      </c>
      <c r="I23" s="516">
        <v>14259.06</v>
      </c>
      <c r="J23" s="446">
        <v>5708.92</v>
      </c>
      <c r="K23" s="517">
        <f t="shared" ref="K23:K26" si="3">IFERROR(J23/H23,0)</f>
        <v>0</v>
      </c>
      <c r="L23" s="517">
        <f t="shared" si="2"/>
        <v>0.40037141298234247</v>
      </c>
      <c r="M23" s="298">
        <v>0</v>
      </c>
      <c r="N23" s="298">
        <v>20000000</v>
      </c>
      <c r="O23" s="298">
        <v>8007432.0800000001</v>
      </c>
      <c r="P23" s="300">
        <v>8007432.0800000001</v>
      </c>
      <c r="Q23" s="300">
        <v>8007432.0800000001</v>
      </c>
      <c r="R23" s="182">
        <f>IFERROR(O23/M23*100,0)</f>
        <v>0</v>
      </c>
      <c r="S23" s="182">
        <f>IFERROR(O23/N23*100,0)</f>
        <v>40.037160399999998</v>
      </c>
      <c r="T23" s="182">
        <f>IFERROR(P23/M23*100,0)</f>
        <v>0</v>
      </c>
      <c r="U23" s="182">
        <f>IFERROR(P23/N23*100,0)</f>
        <v>40.037160399999998</v>
      </c>
    </row>
    <row r="24" spans="1:21" s="89" customFormat="1" ht="42.75" customHeight="1">
      <c r="A24" s="178"/>
      <c r="B24" s="178"/>
      <c r="C24" s="178"/>
      <c r="D24" s="178"/>
      <c r="E24" s="178">
        <v>217</v>
      </c>
      <c r="F24" s="185" t="s">
        <v>323</v>
      </c>
      <c r="G24" s="186" t="s">
        <v>313</v>
      </c>
      <c r="H24" s="410">
        <v>0</v>
      </c>
      <c r="I24" s="410">
        <v>1</v>
      </c>
      <c r="J24" s="409">
        <v>0</v>
      </c>
      <c r="K24" s="517">
        <f t="shared" si="3"/>
        <v>0</v>
      </c>
      <c r="L24" s="517">
        <f t="shared" si="2"/>
        <v>0</v>
      </c>
      <c r="M24" s="298">
        <v>0</v>
      </c>
      <c r="N24" s="298">
        <v>6000000</v>
      </c>
      <c r="O24" s="298">
        <v>6695.01</v>
      </c>
      <c r="P24" s="300">
        <v>6695.01</v>
      </c>
      <c r="Q24" s="300">
        <v>6695.01</v>
      </c>
      <c r="R24" s="182">
        <f>IFERROR(O24/M24*100,0)</f>
        <v>0</v>
      </c>
      <c r="S24" s="182">
        <f>IFERROR(O24/N24*100,0)</f>
        <v>0.11158350000000002</v>
      </c>
      <c r="T24" s="182">
        <f>IFERROR(P24/M24*100,0)</f>
        <v>0</v>
      </c>
      <c r="U24" s="182">
        <f>IFERROR(P24/N24*100,0)</f>
        <v>0.11158350000000002</v>
      </c>
    </row>
    <row r="25" spans="1:21" s="89" customFormat="1" ht="42.75" customHeight="1">
      <c r="A25" s="178"/>
      <c r="B25" s="178"/>
      <c r="C25" s="178"/>
      <c r="D25" s="178"/>
      <c r="E25" s="178">
        <v>218</v>
      </c>
      <c r="F25" s="185" t="s">
        <v>324</v>
      </c>
      <c r="G25" s="186" t="s">
        <v>322</v>
      </c>
      <c r="H25" s="410">
        <v>0</v>
      </c>
      <c r="I25" s="410">
        <v>37563.910000000003</v>
      </c>
      <c r="J25" s="409">
        <v>0</v>
      </c>
      <c r="K25" s="517">
        <f t="shared" si="3"/>
        <v>0</v>
      </c>
      <c r="L25" s="517">
        <f>IFERROR(J25/I25,0)</f>
        <v>0</v>
      </c>
      <c r="M25" s="298">
        <v>0</v>
      </c>
      <c r="N25" s="298">
        <v>20000000</v>
      </c>
      <c r="O25" s="298">
        <v>0</v>
      </c>
      <c r="P25" s="300">
        <v>0</v>
      </c>
      <c r="Q25" s="300">
        <v>0</v>
      </c>
      <c r="R25" s="182">
        <f>IFERROR(O25/M25*100,0)</f>
        <v>0</v>
      </c>
      <c r="S25" s="182">
        <f>IFERROR(O25/N25*100,0)</f>
        <v>0</v>
      </c>
      <c r="T25" s="182">
        <f>IFERROR(P25/M25*100,0)</f>
        <v>0</v>
      </c>
      <c r="U25" s="182">
        <f>IFERROR(P25/N25*100,0)</f>
        <v>0</v>
      </c>
    </row>
    <row r="26" spans="1:21" s="89" customFormat="1" ht="40.5" customHeight="1">
      <c r="A26" s="178"/>
      <c r="B26" s="178"/>
      <c r="C26" s="178"/>
      <c r="D26" s="178"/>
      <c r="E26" s="178">
        <v>219</v>
      </c>
      <c r="F26" s="185" t="s">
        <v>325</v>
      </c>
      <c r="G26" s="186" t="s">
        <v>326</v>
      </c>
      <c r="H26" s="410">
        <v>0</v>
      </c>
      <c r="I26" s="410">
        <v>1</v>
      </c>
      <c r="J26" s="518">
        <v>0.41447000000000001</v>
      </c>
      <c r="K26" s="517">
        <f t="shared" si="3"/>
        <v>0</v>
      </c>
      <c r="L26" s="517">
        <f>IFERROR(J26/I26,0)</f>
        <v>0.41447000000000001</v>
      </c>
      <c r="M26" s="298">
        <v>0</v>
      </c>
      <c r="N26" s="298">
        <v>5000000</v>
      </c>
      <c r="O26" s="298">
        <v>2072380.39</v>
      </c>
      <c r="P26" s="300">
        <v>2072380.39</v>
      </c>
      <c r="Q26" s="300">
        <v>2072380.39</v>
      </c>
      <c r="R26" s="182">
        <f>IFERROR(O26/M26*100,0)</f>
        <v>0</v>
      </c>
      <c r="S26" s="182">
        <f>IFERROR(O26/N26*100,0)</f>
        <v>41.4476078</v>
      </c>
      <c r="T26" s="182">
        <f>IFERROR(P26/M26*100,0)</f>
        <v>0</v>
      </c>
      <c r="U26" s="182">
        <f>IFERROR(P26/N26*100,0)</f>
        <v>41.4476078</v>
      </c>
    </row>
    <row r="27" spans="1:21" s="89" customFormat="1" ht="15" customHeight="1">
      <c r="A27" s="178"/>
      <c r="B27" s="178"/>
      <c r="C27" s="178"/>
      <c r="D27" s="178">
        <v>4</v>
      </c>
      <c r="E27" s="178"/>
      <c r="F27" s="185" t="s">
        <v>327</v>
      </c>
      <c r="G27" s="186"/>
      <c r="H27" s="410"/>
      <c r="I27" s="411"/>
      <c r="J27" s="411"/>
      <c r="K27" s="517"/>
      <c r="L27" s="517"/>
      <c r="M27" s="298">
        <v>0</v>
      </c>
      <c r="N27" s="298">
        <v>20000000</v>
      </c>
      <c r="O27" s="298">
        <v>0</v>
      </c>
      <c r="P27" s="300">
        <v>0</v>
      </c>
      <c r="Q27" s="300">
        <v>0</v>
      </c>
      <c r="R27" s="94"/>
      <c r="S27" s="94"/>
      <c r="T27" s="91"/>
      <c r="U27" s="95"/>
    </row>
    <row r="28" spans="1:21" s="89" customFormat="1" ht="26.25" customHeight="1">
      <c r="A28" s="178"/>
      <c r="B28" s="178"/>
      <c r="C28" s="178"/>
      <c r="D28" s="178"/>
      <c r="E28" s="178">
        <v>223</v>
      </c>
      <c r="F28" s="185" t="s">
        <v>328</v>
      </c>
      <c r="G28" s="186" t="s">
        <v>329</v>
      </c>
      <c r="H28" s="410">
        <v>0</v>
      </c>
      <c r="I28" s="412">
        <v>3335</v>
      </c>
      <c r="J28" s="409">
        <v>0</v>
      </c>
      <c r="K28" s="517">
        <f t="shared" ref="K28" si="4">IFERROR(J28/H28,0)</f>
        <v>0</v>
      </c>
      <c r="L28" s="517">
        <f>IFERROR(J28/I28,0)</f>
        <v>0</v>
      </c>
      <c r="M28" s="298">
        <v>0</v>
      </c>
      <c r="N28" s="298">
        <v>20000000</v>
      </c>
      <c r="O28" s="298">
        <v>0</v>
      </c>
      <c r="P28" s="300">
        <v>0</v>
      </c>
      <c r="Q28" s="300">
        <v>0</v>
      </c>
      <c r="R28" s="182">
        <f>IFERROR(O28/M28*100,0)</f>
        <v>0</v>
      </c>
      <c r="S28" s="182">
        <f>IFERROR(O28/N28*100,0)</f>
        <v>0</v>
      </c>
      <c r="T28" s="182">
        <f>IFERROR(P28/M28*100,0)</f>
        <v>0</v>
      </c>
      <c r="U28" s="182">
        <f>IFERROR(P28/N28*100,0)</f>
        <v>0</v>
      </c>
    </row>
    <row r="29" spans="1:21" s="89" customFormat="1" ht="15" customHeight="1">
      <c r="A29" s="178"/>
      <c r="B29" s="178"/>
      <c r="C29" s="178"/>
      <c r="D29" s="178"/>
      <c r="E29" s="178"/>
      <c r="F29" s="185"/>
      <c r="G29" s="186"/>
      <c r="H29" s="410"/>
      <c r="I29" s="411"/>
      <c r="J29" s="411"/>
      <c r="K29" s="93"/>
      <c r="L29" s="93"/>
      <c r="M29" s="93"/>
      <c r="N29" s="94"/>
      <c r="O29" s="94"/>
      <c r="P29" s="94"/>
      <c r="Q29" s="94"/>
      <c r="R29" s="94"/>
      <c r="S29" s="94"/>
      <c r="T29" s="91"/>
      <c r="U29" s="95"/>
    </row>
    <row r="30" spans="1:21" s="89" customFormat="1" ht="15" customHeight="1">
      <c r="A30" s="91"/>
      <c r="B30" s="91"/>
      <c r="C30" s="91"/>
      <c r="D30" s="91"/>
      <c r="E30" s="91"/>
      <c r="F30" s="91"/>
      <c r="G30" s="91"/>
      <c r="H30" s="410"/>
      <c r="I30" s="411"/>
      <c r="J30" s="411"/>
      <c r="K30" s="93"/>
      <c r="L30" s="93"/>
      <c r="M30" s="93"/>
      <c r="N30" s="94"/>
      <c r="O30" s="94"/>
      <c r="P30" s="94"/>
      <c r="Q30" s="94"/>
      <c r="R30" s="94"/>
      <c r="S30" s="94"/>
      <c r="T30" s="91"/>
      <c r="U30" s="95"/>
    </row>
    <row r="31" spans="1:21" s="89" customFormat="1" ht="15" customHeight="1">
      <c r="A31" s="440"/>
      <c r="B31" s="440"/>
      <c r="C31" s="440"/>
      <c r="D31" s="440"/>
      <c r="E31" s="440"/>
      <c r="F31" s="441" t="s">
        <v>410</v>
      </c>
      <c r="G31" s="440"/>
      <c r="H31" s="440"/>
      <c r="I31" s="442"/>
      <c r="J31" s="442"/>
      <c r="K31" s="442"/>
      <c r="L31" s="442"/>
      <c r="M31" s="443">
        <f>+M18+M10</f>
        <v>0</v>
      </c>
      <c r="N31" s="443">
        <f t="shared" ref="N31:Q31" si="5">+N18+N10</f>
        <v>100000000</v>
      </c>
      <c r="O31" s="443">
        <f t="shared" si="5"/>
        <v>18140343.219999999</v>
      </c>
      <c r="P31" s="443">
        <f t="shared" si="5"/>
        <v>18140343.219999999</v>
      </c>
      <c r="Q31" s="443">
        <f t="shared" si="5"/>
        <v>18140343.219999999</v>
      </c>
      <c r="R31" s="444"/>
      <c r="S31" s="444"/>
      <c r="T31" s="440"/>
      <c r="U31" s="445"/>
    </row>
    <row r="32" spans="1:21" s="89" customFormat="1" ht="15" customHeight="1">
      <c r="A32" s="96"/>
      <c r="B32" s="96"/>
      <c r="C32" s="96"/>
      <c r="D32" s="96"/>
      <c r="E32" s="96"/>
      <c r="F32" s="96"/>
      <c r="G32" s="96"/>
      <c r="H32" s="96"/>
      <c r="I32" s="97"/>
      <c r="J32" s="97"/>
      <c r="K32" s="97"/>
      <c r="L32" s="97"/>
      <c r="M32" s="97"/>
      <c r="N32" s="98"/>
      <c r="O32" s="98"/>
      <c r="P32" s="98"/>
      <c r="Q32" s="98"/>
      <c r="R32" s="98"/>
      <c r="S32" s="98"/>
      <c r="T32" s="96"/>
      <c r="U32" s="99"/>
    </row>
    <row r="33" spans="1:15">
      <c r="A33" s="34"/>
      <c r="B33" s="82"/>
      <c r="C33" s="34"/>
      <c r="D33" s="34"/>
      <c r="F33" s="34"/>
    </row>
    <row r="34" spans="1:15">
      <c r="B34" s="35"/>
      <c r="C34" s="36"/>
      <c r="D34" s="36"/>
      <c r="N34" s="37"/>
      <c r="O34" s="37"/>
    </row>
    <row r="35" spans="1:15">
      <c r="B35" s="38"/>
      <c r="C35" s="38"/>
      <c r="D35" s="38"/>
      <c r="N35" s="39"/>
      <c r="O35" s="39"/>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4566929133858268" bottom="0.47244094488188981" header="0.19685039370078741" footer="0.19685039370078741"/>
  <pageSetup scale="59" orientation="landscape" r:id="rId1"/>
  <headerFooter scaleWithDoc="0">
    <oddHeader>&amp;C&amp;G</oddHeader>
    <oddFooter>&amp;C&amp;G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U35"/>
  <sheetViews>
    <sheetView showGridLines="0" view="pageBreakPreview" zoomScale="70" zoomScaleNormal="85" zoomScaleSheetLayoutView="70" workbookViewId="0">
      <selection activeCell="N36" sqref="N36"/>
    </sheetView>
  </sheetViews>
  <sheetFormatPr baseColWidth="10" defaultColWidth="11.42578125" defaultRowHeight="13.5"/>
  <cols>
    <col min="1" max="1" width="3.85546875" style="33" customWidth="1"/>
    <col min="2" max="4" width="3.140625" style="33" customWidth="1"/>
    <col min="5" max="5" width="4" style="33" customWidth="1"/>
    <col min="6" max="6" width="29.140625" style="33" customWidth="1"/>
    <col min="7" max="7" width="10.42578125" style="33" customWidth="1"/>
    <col min="8" max="8" width="9.28515625" style="33" bestFit="1" customWidth="1"/>
    <col min="9" max="9" width="11.28515625" style="33" bestFit="1" customWidth="1"/>
    <col min="10" max="10" width="10.28515625" style="33" bestFit="1" customWidth="1"/>
    <col min="11" max="12" width="6.85546875" style="33" customWidth="1"/>
    <col min="13" max="17" width="15.7109375" style="33" customWidth="1"/>
    <col min="18" max="18" width="8.140625" style="33" customWidth="1"/>
    <col min="19" max="19" width="7.7109375" style="33" customWidth="1"/>
    <col min="20" max="21" width="7.85546875" style="33" customWidth="1"/>
    <col min="22" max="16384" width="11.42578125" style="33"/>
  </cols>
  <sheetData>
    <row r="1" spans="1:21" ht="25.35" customHeight="1">
      <c r="A1" s="620" t="s">
        <v>85</v>
      </c>
      <c r="B1" s="621"/>
      <c r="C1" s="621"/>
      <c r="D1" s="621"/>
      <c r="E1" s="621"/>
      <c r="F1" s="621"/>
      <c r="G1" s="621"/>
      <c r="H1" s="621"/>
      <c r="I1" s="621"/>
      <c r="J1" s="621"/>
      <c r="K1" s="621"/>
      <c r="L1" s="621"/>
      <c r="M1" s="621"/>
      <c r="N1" s="621"/>
      <c r="O1" s="621"/>
      <c r="P1" s="621"/>
      <c r="Q1" s="621"/>
      <c r="R1" s="621"/>
      <c r="S1" s="621"/>
      <c r="T1" s="621"/>
      <c r="U1" s="622"/>
    </row>
    <row r="2" spans="1:21" ht="30.75" customHeight="1">
      <c r="A2" s="646" t="s">
        <v>307</v>
      </c>
      <c r="B2" s="647"/>
      <c r="C2" s="647"/>
      <c r="D2" s="647"/>
      <c r="E2" s="647"/>
      <c r="F2" s="647"/>
      <c r="G2" s="647"/>
      <c r="H2" s="647"/>
      <c r="I2" s="647"/>
      <c r="J2" s="647"/>
      <c r="K2" s="647"/>
      <c r="L2" s="647"/>
      <c r="M2" s="647"/>
      <c r="N2" s="647"/>
      <c r="O2" s="647"/>
      <c r="P2" s="647"/>
      <c r="Q2" s="647"/>
      <c r="R2" s="647"/>
      <c r="S2" s="647"/>
      <c r="T2" s="647"/>
      <c r="U2" s="648"/>
    </row>
    <row r="3" spans="1:21" ht="6" customHeight="1">
      <c r="U3" s="103"/>
    </row>
    <row r="4" spans="1:21" ht="20.100000000000001" customHeight="1">
      <c r="A4" s="602" t="s">
        <v>195</v>
      </c>
      <c r="B4" s="629"/>
      <c r="C4" s="629"/>
      <c r="D4" s="629"/>
      <c r="E4" s="629"/>
      <c r="F4" s="629"/>
      <c r="G4" s="629"/>
      <c r="H4" s="629"/>
      <c r="I4" s="629"/>
      <c r="J4" s="629"/>
      <c r="K4" s="629"/>
      <c r="L4" s="629"/>
      <c r="M4" s="629"/>
      <c r="N4" s="629"/>
      <c r="O4" s="629"/>
      <c r="P4" s="629"/>
      <c r="Q4" s="629"/>
      <c r="R4" s="629"/>
      <c r="S4" s="629"/>
      <c r="T4" s="629"/>
      <c r="U4" s="630"/>
    </row>
    <row r="5" spans="1:21" ht="20.100000000000001" customHeight="1">
      <c r="A5" s="631" t="s">
        <v>196</v>
      </c>
      <c r="B5" s="632"/>
      <c r="C5" s="632"/>
      <c r="D5" s="632"/>
      <c r="E5" s="632"/>
      <c r="F5" s="632"/>
      <c r="G5" s="632"/>
      <c r="H5" s="632"/>
      <c r="I5" s="632"/>
      <c r="J5" s="632"/>
      <c r="K5" s="632"/>
      <c r="L5" s="632"/>
      <c r="M5" s="632"/>
      <c r="N5" s="632"/>
      <c r="O5" s="632"/>
      <c r="P5" s="632"/>
      <c r="Q5" s="632"/>
      <c r="R5" s="632"/>
      <c r="S5" s="632"/>
      <c r="T5" s="632"/>
      <c r="U5" s="633"/>
    </row>
    <row r="6" spans="1:21" ht="15" customHeight="1">
      <c r="A6" s="634" t="s">
        <v>81</v>
      </c>
      <c r="B6" s="626" t="s">
        <v>39</v>
      </c>
      <c r="C6" s="626" t="s">
        <v>37</v>
      </c>
      <c r="D6" s="626" t="s">
        <v>38</v>
      </c>
      <c r="E6" s="626" t="s">
        <v>7</v>
      </c>
      <c r="F6" s="626" t="s">
        <v>8</v>
      </c>
      <c r="G6" s="626" t="s">
        <v>23</v>
      </c>
      <c r="H6" s="158" t="s">
        <v>10</v>
      </c>
      <c r="I6" s="158"/>
      <c r="J6" s="158"/>
      <c r="K6" s="158"/>
      <c r="L6" s="158"/>
      <c r="M6" s="158"/>
      <c r="N6" s="158"/>
      <c r="O6" s="158"/>
      <c r="P6" s="158"/>
      <c r="Q6" s="158"/>
      <c r="R6" s="158"/>
      <c r="S6" s="158"/>
      <c r="T6" s="158"/>
      <c r="U6" s="159"/>
    </row>
    <row r="7" spans="1:21" ht="15" customHeight="1">
      <c r="A7" s="635"/>
      <c r="B7" s="627"/>
      <c r="C7" s="627"/>
      <c r="D7" s="627"/>
      <c r="E7" s="627"/>
      <c r="F7" s="627"/>
      <c r="G7" s="627"/>
      <c r="H7" s="637" t="s">
        <v>9</v>
      </c>
      <c r="I7" s="638"/>
      <c r="J7" s="639"/>
      <c r="K7" s="637" t="s">
        <v>43</v>
      </c>
      <c r="L7" s="639"/>
      <c r="M7" s="637" t="s">
        <v>91</v>
      </c>
      <c r="N7" s="638"/>
      <c r="O7" s="638"/>
      <c r="P7" s="638"/>
      <c r="Q7" s="639"/>
      <c r="R7" s="640" t="s">
        <v>43</v>
      </c>
      <c r="S7" s="641"/>
      <c r="T7" s="641"/>
      <c r="U7" s="642"/>
    </row>
    <row r="8" spans="1:21" ht="39.75" customHeight="1">
      <c r="A8" s="636"/>
      <c r="B8" s="628"/>
      <c r="C8" s="628"/>
      <c r="D8" s="628"/>
      <c r="E8" s="628"/>
      <c r="F8" s="628"/>
      <c r="G8" s="628"/>
      <c r="H8" s="160" t="s">
        <v>120</v>
      </c>
      <c r="I8" s="160" t="s">
        <v>158</v>
      </c>
      <c r="J8" s="160" t="s">
        <v>42</v>
      </c>
      <c r="K8" s="161" t="s">
        <v>44</v>
      </c>
      <c r="L8" s="161" t="s">
        <v>45</v>
      </c>
      <c r="M8" s="160" t="s">
        <v>116</v>
      </c>
      <c r="N8" s="160" t="s">
        <v>115</v>
      </c>
      <c r="O8" s="160" t="s">
        <v>46</v>
      </c>
      <c r="P8" s="160" t="s">
        <v>47</v>
      </c>
      <c r="Q8" s="160" t="s">
        <v>107</v>
      </c>
      <c r="R8" s="161" t="s">
        <v>108</v>
      </c>
      <c r="S8" s="161" t="s">
        <v>109</v>
      </c>
      <c r="T8" s="161" t="s">
        <v>110</v>
      </c>
      <c r="U8" s="161" t="s">
        <v>111</v>
      </c>
    </row>
    <row r="9" spans="1:21" s="89" customFormat="1" ht="15" customHeight="1">
      <c r="A9" s="86"/>
      <c r="B9" s="86"/>
      <c r="C9" s="87"/>
      <c r="D9" s="87"/>
      <c r="E9" s="87"/>
      <c r="F9" s="87"/>
      <c r="G9" s="88"/>
      <c r="H9" s="88"/>
      <c r="I9" s="88"/>
      <c r="J9" s="88"/>
      <c r="K9" s="88"/>
      <c r="L9" s="88"/>
      <c r="M9" s="93"/>
      <c r="N9" s="94"/>
      <c r="O9" s="94"/>
      <c r="P9" s="94"/>
      <c r="Q9" s="94"/>
      <c r="R9" s="88"/>
      <c r="S9" s="88"/>
      <c r="T9" s="88"/>
      <c r="U9" s="88"/>
    </row>
    <row r="10" spans="1:21" s="89" customFormat="1" ht="31.15" customHeight="1">
      <c r="A10" s="178">
        <v>4</v>
      </c>
      <c r="B10" s="178"/>
      <c r="C10" s="178"/>
      <c r="D10" s="178"/>
      <c r="E10" s="178"/>
      <c r="F10" s="179" t="s">
        <v>317</v>
      </c>
      <c r="G10" s="180"/>
      <c r="H10" s="88"/>
      <c r="I10" s="88"/>
      <c r="J10" s="88"/>
      <c r="K10" s="88"/>
      <c r="L10" s="88"/>
      <c r="M10" s="93">
        <v>0</v>
      </c>
      <c r="N10" s="94">
        <v>1100000</v>
      </c>
      <c r="O10" s="94">
        <v>0</v>
      </c>
      <c r="P10" s="94">
        <v>0</v>
      </c>
      <c r="Q10" s="94">
        <v>0</v>
      </c>
      <c r="R10" s="88"/>
      <c r="S10" s="88"/>
      <c r="T10" s="88"/>
      <c r="U10" s="88"/>
    </row>
    <row r="11" spans="1:21" s="89" customFormat="1" ht="15" customHeight="1">
      <c r="A11" s="178"/>
      <c r="B11" s="178">
        <v>2</v>
      </c>
      <c r="C11" s="178"/>
      <c r="D11" s="178"/>
      <c r="E11" s="178"/>
      <c r="F11" s="179" t="s">
        <v>309</v>
      </c>
      <c r="G11" s="180"/>
      <c r="H11" s="87"/>
      <c r="I11" s="92"/>
      <c r="J11" s="92"/>
      <c r="K11" s="92"/>
      <c r="L11" s="93"/>
      <c r="M11" s="93">
        <v>0</v>
      </c>
      <c r="N11" s="94">
        <v>1100000</v>
      </c>
      <c r="O11" s="94">
        <v>0</v>
      </c>
      <c r="P11" s="94">
        <v>0</v>
      </c>
      <c r="Q11" s="94">
        <v>0</v>
      </c>
      <c r="R11" s="94"/>
      <c r="S11" s="94"/>
      <c r="T11" s="91"/>
      <c r="U11" s="95"/>
    </row>
    <row r="12" spans="1:21" s="89" customFormat="1" ht="22.5">
      <c r="A12" s="178"/>
      <c r="B12" s="178"/>
      <c r="C12" s="178">
        <v>2</v>
      </c>
      <c r="D12" s="178"/>
      <c r="E12" s="178"/>
      <c r="F12" s="179" t="s">
        <v>318</v>
      </c>
      <c r="G12" s="180"/>
      <c r="H12" s="87"/>
      <c r="I12" s="93"/>
      <c r="J12" s="93"/>
      <c r="K12" s="93"/>
      <c r="L12" s="95"/>
      <c r="M12" s="93">
        <v>0</v>
      </c>
      <c r="N12" s="94">
        <v>1100000</v>
      </c>
      <c r="O12" s="94">
        <v>0</v>
      </c>
      <c r="P12" s="94">
        <v>0</v>
      </c>
      <c r="Q12" s="94">
        <v>0</v>
      </c>
      <c r="R12" s="94"/>
      <c r="S12" s="94"/>
      <c r="T12" s="95"/>
      <c r="U12" s="95"/>
    </row>
    <row r="13" spans="1:21" s="89" customFormat="1" ht="15" customHeight="1">
      <c r="A13" s="178"/>
      <c r="B13" s="178"/>
      <c r="C13" s="178"/>
      <c r="D13" s="178">
        <v>1</v>
      </c>
      <c r="E13" s="178"/>
      <c r="F13" s="179" t="s">
        <v>319</v>
      </c>
      <c r="G13" s="180"/>
      <c r="H13" s="88"/>
      <c r="I13" s="88"/>
      <c r="J13" s="88"/>
      <c r="K13" s="90"/>
      <c r="L13" s="90"/>
      <c r="M13" s="93">
        <v>0</v>
      </c>
      <c r="N13" s="94">
        <v>1100000</v>
      </c>
      <c r="O13" s="94">
        <v>0</v>
      </c>
      <c r="P13" s="94">
        <v>0</v>
      </c>
      <c r="Q13" s="94">
        <v>0</v>
      </c>
      <c r="R13" s="88"/>
      <c r="S13" s="88"/>
      <c r="T13" s="88"/>
      <c r="U13" s="88"/>
    </row>
    <row r="14" spans="1:21" s="89" customFormat="1" ht="41.25" customHeight="1">
      <c r="A14" s="178"/>
      <c r="B14" s="178"/>
      <c r="C14" s="178"/>
      <c r="D14" s="178"/>
      <c r="E14" s="178">
        <v>218</v>
      </c>
      <c r="F14" s="179" t="s">
        <v>324</v>
      </c>
      <c r="G14" s="186" t="s">
        <v>322</v>
      </c>
      <c r="H14" s="449">
        <v>0</v>
      </c>
      <c r="I14" s="449">
        <v>1900</v>
      </c>
      <c r="J14" s="449">
        <v>0</v>
      </c>
      <c r="K14" s="447">
        <f>IFERROR(J14/H14,0)</f>
        <v>0</v>
      </c>
      <c r="L14" s="447">
        <f>+J14/I14*1</f>
        <v>0</v>
      </c>
      <c r="M14" s="93">
        <v>0</v>
      </c>
      <c r="N14" s="94">
        <v>1100000</v>
      </c>
      <c r="O14" s="94">
        <v>0</v>
      </c>
      <c r="P14" s="94">
        <v>0</v>
      </c>
      <c r="Q14" s="94">
        <v>0</v>
      </c>
      <c r="R14" s="182">
        <f>IFERROR(O14/M14*100,0)</f>
        <v>0</v>
      </c>
      <c r="S14" s="182">
        <f>IFERROR(O14/N14*100,0)</f>
        <v>0</v>
      </c>
      <c r="T14" s="182">
        <f>IFERROR(P14/M14*100,0)</f>
        <v>0</v>
      </c>
      <c r="U14" s="182">
        <f>IFERROR(P14/N14*100,0)</f>
        <v>0</v>
      </c>
    </row>
    <row r="15" spans="1:21" s="89" customFormat="1" ht="15" customHeight="1">
      <c r="A15" s="91"/>
      <c r="B15" s="91"/>
      <c r="C15" s="91"/>
      <c r="D15" s="91"/>
      <c r="E15" s="91"/>
      <c r="F15" s="87"/>
      <c r="G15" s="91"/>
      <c r="H15" s="91"/>
      <c r="I15" s="93"/>
      <c r="J15" s="93"/>
      <c r="K15" s="93"/>
      <c r="L15" s="93"/>
      <c r="M15" s="93"/>
      <c r="N15" s="94"/>
      <c r="O15" s="94"/>
      <c r="P15" s="94"/>
      <c r="Q15" s="94"/>
      <c r="R15" s="94"/>
      <c r="S15" s="94"/>
      <c r="T15" s="91"/>
      <c r="U15" s="95"/>
    </row>
    <row r="16" spans="1:21" s="89" customFormat="1" ht="15" customHeight="1">
      <c r="A16" s="440"/>
      <c r="B16" s="440"/>
      <c r="C16" s="440"/>
      <c r="D16" s="440"/>
      <c r="E16" s="440"/>
      <c r="F16" s="441" t="s">
        <v>410</v>
      </c>
      <c r="G16" s="440"/>
      <c r="H16" s="440"/>
      <c r="I16" s="442"/>
      <c r="J16" s="442"/>
      <c r="K16" s="442"/>
      <c r="L16" s="442"/>
      <c r="M16" s="443">
        <f>+M10</f>
        <v>0</v>
      </c>
      <c r="N16" s="443">
        <f t="shared" ref="N16:Q16" si="0">+N10</f>
        <v>1100000</v>
      </c>
      <c r="O16" s="443">
        <f t="shared" si="0"/>
        <v>0</v>
      </c>
      <c r="P16" s="443">
        <f t="shared" si="0"/>
        <v>0</v>
      </c>
      <c r="Q16" s="443">
        <f t="shared" si="0"/>
        <v>0</v>
      </c>
      <c r="R16" s="444"/>
      <c r="S16" s="444"/>
      <c r="T16" s="440"/>
      <c r="U16" s="445"/>
    </row>
    <row r="17" spans="1:21" s="89" customFormat="1" ht="15" customHeight="1">
      <c r="A17" s="96"/>
      <c r="B17" s="96"/>
      <c r="C17" s="96"/>
      <c r="D17" s="96"/>
      <c r="E17" s="96"/>
      <c r="F17" s="96"/>
      <c r="G17" s="96"/>
      <c r="H17" s="96"/>
      <c r="I17" s="97"/>
      <c r="J17" s="97"/>
      <c r="K17" s="97"/>
      <c r="L17" s="97"/>
      <c r="M17" s="97"/>
      <c r="N17" s="98"/>
      <c r="O17" s="98"/>
      <c r="P17" s="98"/>
      <c r="Q17" s="98"/>
      <c r="R17" s="98"/>
      <c r="S17" s="98"/>
      <c r="T17" s="96"/>
      <c r="U17" s="99"/>
    </row>
    <row r="18" spans="1:21">
      <c r="A18" s="34"/>
      <c r="B18" s="82"/>
      <c r="C18" s="34"/>
      <c r="D18" s="34"/>
      <c r="F18" s="34"/>
    </row>
    <row r="19" spans="1:21">
      <c r="B19" s="35"/>
      <c r="C19" s="36"/>
      <c r="D19" s="36"/>
      <c r="N19" s="37"/>
      <c r="O19" s="37"/>
    </row>
    <row r="20" spans="1:21">
      <c r="B20" s="38"/>
      <c r="C20" s="38"/>
      <c r="D20" s="38"/>
      <c r="N20" s="39"/>
      <c r="O20" s="39"/>
    </row>
    <row r="24" spans="1:21">
      <c r="F24" s="199"/>
    </row>
    <row r="25" spans="1:21">
      <c r="F25" s="199"/>
    </row>
    <row r="26" spans="1:21">
      <c r="F26" s="199"/>
    </row>
    <row r="27" spans="1:21">
      <c r="F27" s="199"/>
    </row>
    <row r="28" spans="1:21">
      <c r="F28" s="199"/>
    </row>
    <row r="29" spans="1:21">
      <c r="F29" s="199"/>
    </row>
    <row r="30" spans="1:21">
      <c r="F30" s="199"/>
    </row>
    <row r="31" spans="1:21">
      <c r="F31" s="199"/>
    </row>
    <row r="32" spans="1:21">
      <c r="F32" s="199"/>
    </row>
    <row r="33" spans="6:6">
      <c r="F33" s="199"/>
    </row>
    <row r="34" spans="6:6">
      <c r="F34" s="199"/>
    </row>
    <row r="35" spans="6:6">
      <c r="F35" s="199"/>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2" orientation="landscape" r:id="rId1"/>
  <headerFooter scaleWithDoc="0">
    <oddHeader>&amp;C&amp;G</oddHeader>
    <oddFooter>&amp;C&amp;G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U35"/>
  <sheetViews>
    <sheetView showGridLines="0" zoomScale="85" zoomScaleNormal="85" zoomScaleSheetLayoutView="70" workbookViewId="0">
      <selection activeCell="O35" sqref="O35"/>
    </sheetView>
  </sheetViews>
  <sheetFormatPr baseColWidth="10" defaultColWidth="11.42578125" defaultRowHeight="13.5"/>
  <cols>
    <col min="1" max="1" width="3.85546875" style="33" customWidth="1"/>
    <col min="2" max="4" width="3.140625" style="33" customWidth="1"/>
    <col min="5" max="5" width="4" style="33" customWidth="1"/>
    <col min="6" max="6" width="29.140625" style="33" customWidth="1"/>
    <col min="7" max="7" width="9.140625" style="33" customWidth="1"/>
    <col min="8" max="8" width="9.28515625" style="33" bestFit="1" customWidth="1"/>
    <col min="9" max="9" width="11.28515625" style="33" bestFit="1" customWidth="1"/>
    <col min="10" max="10" width="10.28515625" style="33" bestFit="1" customWidth="1"/>
    <col min="11" max="12" width="6.85546875" style="33" customWidth="1"/>
    <col min="13" max="17" width="15.7109375" style="33" customWidth="1"/>
    <col min="18" max="18" width="8.140625" style="33" customWidth="1"/>
    <col min="19" max="19" width="7.7109375" style="33" customWidth="1"/>
    <col min="20" max="21" width="7.85546875" style="33" customWidth="1"/>
    <col min="22" max="16384" width="11.42578125" style="33"/>
  </cols>
  <sheetData>
    <row r="1" spans="1:21" ht="25.35" customHeight="1">
      <c r="A1" s="620" t="s">
        <v>85</v>
      </c>
      <c r="B1" s="621"/>
      <c r="C1" s="621"/>
      <c r="D1" s="621"/>
      <c r="E1" s="621"/>
      <c r="F1" s="621"/>
      <c r="G1" s="621"/>
      <c r="H1" s="621"/>
      <c r="I1" s="621"/>
      <c r="J1" s="621"/>
      <c r="K1" s="621"/>
      <c r="L1" s="621"/>
      <c r="M1" s="621"/>
      <c r="N1" s="621"/>
      <c r="O1" s="621"/>
      <c r="P1" s="621"/>
      <c r="Q1" s="621"/>
      <c r="R1" s="621"/>
      <c r="S1" s="621"/>
      <c r="T1" s="621"/>
      <c r="U1" s="622"/>
    </row>
    <row r="2" spans="1:21" ht="31.5" customHeight="1">
      <c r="A2" s="646" t="s">
        <v>330</v>
      </c>
      <c r="B2" s="647"/>
      <c r="C2" s="647"/>
      <c r="D2" s="647"/>
      <c r="E2" s="647"/>
      <c r="F2" s="647"/>
      <c r="G2" s="647"/>
      <c r="H2" s="647"/>
      <c r="I2" s="647"/>
      <c r="J2" s="647"/>
      <c r="K2" s="647"/>
      <c r="L2" s="647"/>
      <c r="M2" s="647"/>
      <c r="N2" s="647"/>
      <c r="O2" s="647"/>
      <c r="P2" s="647"/>
      <c r="Q2" s="647"/>
      <c r="R2" s="647"/>
      <c r="S2" s="647"/>
      <c r="T2" s="647"/>
      <c r="U2" s="648"/>
    </row>
    <row r="3" spans="1:21" ht="6" customHeight="1">
      <c r="U3" s="103"/>
    </row>
    <row r="4" spans="1:21" ht="20.100000000000001" customHeight="1">
      <c r="A4" s="602" t="s">
        <v>195</v>
      </c>
      <c r="B4" s="629"/>
      <c r="C4" s="629"/>
      <c r="D4" s="629"/>
      <c r="E4" s="629"/>
      <c r="F4" s="629"/>
      <c r="G4" s="629"/>
      <c r="H4" s="629"/>
      <c r="I4" s="629"/>
      <c r="J4" s="629"/>
      <c r="K4" s="629"/>
      <c r="L4" s="629"/>
      <c r="M4" s="629"/>
      <c r="N4" s="629"/>
      <c r="O4" s="629"/>
      <c r="P4" s="629"/>
      <c r="Q4" s="629"/>
      <c r="R4" s="629"/>
      <c r="S4" s="629"/>
      <c r="T4" s="629"/>
      <c r="U4" s="630"/>
    </row>
    <row r="5" spans="1:21" ht="20.100000000000001" customHeight="1">
      <c r="A5" s="631" t="s">
        <v>196</v>
      </c>
      <c r="B5" s="632"/>
      <c r="C5" s="632"/>
      <c r="D5" s="632"/>
      <c r="E5" s="632"/>
      <c r="F5" s="632"/>
      <c r="G5" s="632"/>
      <c r="H5" s="632"/>
      <c r="I5" s="632"/>
      <c r="J5" s="632"/>
      <c r="K5" s="632"/>
      <c r="L5" s="632"/>
      <c r="M5" s="632"/>
      <c r="N5" s="632"/>
      <c r="O5" s="632"/>
      <c r="P5" s="632"/>
      <c r="Q5" s="632"/>
      <c r="R5" s="632"/>
      <c r="S5" s="632"/>
      <c r="T5" s="632"/>
      <c r="U5" s="633"/>
    </row>
    <row r="6" spans="1:21" ht="15" customHeight="1">
      <c r="A6" s="634" t="s">
        <v>81</v>
      </c>
      <c r="B6" s="626" t="s">
        <v>39</v>
      </c>
      <c r="C6" s="626" t="s">
        <v>37</v>
      </c>
      <c r="D6" s="626" t="s">
        <v>38</v>
      </c>
      <c r="E6" s="626" t="s">
        <v>7</v>
      </c>
      <c r="F6" s="626" t="s">
        <v>8</v>
      </c>
      <c r="G6" s="626" t="s">
        <v>23</v>
      </c>
      <c r="H6" s="158" t="s">
        <v>10</v>
      </c>
      <c r="I6" s="158"/>
      <c r="J6" s="158"/>
      <c r="K6" s="158"/>
      <c r="L6" s="158"/>
      <c r="M6" s="158"/>
      <c r="N6" s="158"/>
      <c r="O6" s="158"/>
      <c r="P6" s="158"/>
      <c r="Q6" s="158"/>
      <c r="R6" s="158"/>
      <c r="S6" s="158"/>
      <c r="T6" s="158"/>
      <c r="U6" s="159"/>
    </row>
    <row r="7" spans="1:21" ht="15" customHeight="1">
      <c r="A7" s="635"/>
      <c r="B7" s="627"/>
      <c r="C7" s="627"/>
      <c r="D7" s="627"/>
      <c r="E7" s="627"/>
      <c r="F7" s="627"/>
      <c r="G7" s="627"/>
      <c r="H7" s="637" t="s">
        <v>9</v>
      </c>
      <c r="I7" s="638"/>
      <c r="J7" s="639"/>
      <c r="K7" s="637" t="s">
        <v>43</v>
      </c>
      <c r="L7" s="639"/>
      <c r="M7" s="637" t="s">
        <v>91</v>
      </c>
      <c r="N7" s="638"/>
      <c r="O7" s="638"/>
      <c r="P7" s="638"/>
      <c r="Q7" s="639"/>
      <c r="R7" s="640" t="s">
        <v>43</v>
      </c>
      <c r="S7" s="641"/>
      <c r="T7" s="641"/>
      <c r="U7" s="642"/>
    </row>
    <row r="8" spans="1:21" ht="39.75" customHeight="1">
      <c r="A8" s="636"/>
      <c r="B8" s="628"/>
      <c r="C8" s="628"/>
      <c r="D8" s="628"/>
      <c r="E8" s="628"/>
      <c r="F8" s="628"/>
      <c r="G8" s="628"/>
      <c r="H8" s="160" t="s">
        <v>120</v>
      </c>
      <c r="I8" s="160" t="s">
        <v>158</v>
      </c>
      <c r="J8" s="160" t="s">
        <v>42</v>
      </c>
      <c r="K8" s="161" t="s">
        <v>44</v>
      </c>
      <c r="L8" s="161" t="s">
        <v>45</v>
      </c>
      <c r="M8" s="160" t="s">
        <v>116</v>
      </c>
      <c r="N8" s="160" t="s">
        <v>115</v>
      </c>
      <c r="O8" s="160" t="s">
        <v>46</v>
      </c>
      <c r="P8" s="160" t="s">
        <v>47</v>
      </c>
      <c r="Q8" s="160" t="s">
        <v>107</v>
      </c>
      <c r="R8" s="161" t="s">
        <v>108</v>
      </c>
      <c r="S8" s="161" t="s">
        <v>109</v>
      </c>
      <c r="T8" s="161" t="s">
        <v>110</v>
      </c>
      <c r="U8" s="161" t="s">
        <v>111</v>
      </c>
    </row>
    <row r="9" spans="1:21" s="89" customFormat="1" ht="15" customHeight="1">
      <c r="A9" s="86"/>
      <c r="B9" s="86"/>
      <c r="C9" s="87"/>
      <c r="D9" s="87"/>
      <c r="E9" s="87"/>
      <c r="F9" s="87"/>
      <c r="G9" s="88"/>
      <c r="H9" s="88"/>
      <c r="I9" s="88"/>
      <c r="J9" s="88"/>
      <c r="K9" s="88"/>
      <c r="L9" s="88"/>
      <c r="M9" s="88"/>
      <c r="N9" s="88"/>
      <c r="O9" s="88"/>
      <c r="P9" s="88"/>
      <c r="Q9" s="88"/>
      <c r="R9" s="88"/>
      <c r="S9" s="88"/>
      <c r="T9" s="88"/>
      <c r="U9" s="88"/>
    </row>
    <row r="10" spans="1:21" s="89" customFormat="1" ht="28.15" customHeight="1">
      <c r="A10" s="178">
        <v>1</v>
      </c>
      <c r="B10" s="178"/>
      <c r="C10" s="178"/>
      <c r="D10" s="178"/>
      <c r="E10" s="178"/>
      <c r="F10" s="179" t="s">
        <v>308</v>
      </c>
      <c r="G10" s="186"/>
      <c r="H10" s="88"/>
      <c r="I10" s="88"/>
      <c r="J10" s="88"/>
      <c r="K10" s="88"/>
      <c r="L10" s="88"/>
      <c r="M10" s="93">
        <v>0</v>
      </c>
      <c r="N10" s="94">
        <v>33000000</v>
      </c>
      <c r="O10" s="94">
        <v>21816232.370000001</v>
      </c>
      <c r="P10" s="94">
        <v>21816232.370000001</v>
      </c>
      <c r="Q10" s="94">
        <v>21816232.370000001</v>
      </c>
      <c r="R10" s="88"/>
      <c r="S10" s="88"/>
      <c r="T10" s="88"/>
      <c r="U10" s="88"/>
    </row>
    <row r="11" spans="1:21" s="89" customFormat="1" ht="14.45" customHeight="1">
      <c r="A11" s="178"/>
      <c r="B11" s="178">
        <v>2</v>
      </c>
      <c r="C11" s="178"/>
      <c r="D11" s="178"/>
      <c r="E11" s="178"/>
      <c r="F11" s="179" t="s">
        <v>309</v>
      </c>
      <c r="G11" s="186"/>
      <c r="H11" s="87"/>
      <c r="I11" s="92"/>
      <c r="J11" s="92"/>
      <c r="K11" s="92"/>
      <c r="L11" s="93"/>
      <c r="M11" s="93">
        <v>0</v>
      </c>
      <c r="N11" s="94">
        <v>33000000</v>
      </c>
      <c r="O11" s="94">
        <v>21816232.370000001</v>
      </c>
      <c r="P11" s="94">
        <v>21816232.370000001</v>
      </c>
      <c r="Q11" s="94">
        <v>21816232.370000001</v>
      </c>
      <c r="R11" s="94"/>
      <c r="S11" s="94"/>
      <c r="T11" s="91"/>
      <c r="U11" s="95"/>
    </row>
    <row r="12" spans="1:21" s="89" customFormat="1" ht="27.6" customHeight="1">
      <c r="A12" s="178"/>
      <c r="B12" s="178"/>
      <c r="C12" s="178">
        <v>4</v>
      </c>
      <c r="D12" s="178"/>
      <c r="E12" s="178"/>
      <c r="F12" s="179" t="s">
        <v>331</v>
      </c>
      <c r="G12" s="186"/>
      <c r="H12" s="87"/>
      <c r="I12" s="93"/>
      <c r="J12" s="93"/>
      <c r="K12" s="93"/>
      <c r="L12" s="95"/>
      <c r="M12" s="93">
        <v>0</v>
      </c>
      <c r="N12" s="94">
        <v>33000000</v>
      </c>
      <c r="O12" s="94">
        <v>21816232.370000001</v>
      </c>
      <c r="P12" s="94">
        <v>21816232.370000001</v>
      </c>
      <c r="Q12" s="94">
        <v>21816232.370000001</v>
      </c>
      <c r="R12" s="94"/>
      <c r="S12" s="94"/>
      <c r="T12" s="95"/>
      <c r="U12" s="95"/>
    </row>
    <row r="13" spans="1:21" s="89" customFormat="1" ht="15.6" customHeight="1">
      <c r="A13" s="178"/>
      <c r="B13" s="178"/>
      <c r="C13" s="178"/>
      <c r="D13" s="178">
        <v>1</v>
      </c>
      <c r="E13" s="178"/>
      <c r="F13" s="179" t="s">
        <v>332</v>
      </c>
      <c r="G13" s="186"/>
      <c r="H13" s="88"/>
      <c r="I13" s="88"/>
      <c r="J13" s="88"/>
      <c r="K13" s="90"/>
      <c r="L13" s="90"/>
      <c r="M13" s="93">
        <v>0</v>
      </c>
      <c r="N13" s="94">
        <v>33000000</v>
      </c>
      <c r="O13" s="94">
        <v>21816232.370000001</v>
      </c>
      <c r="P13" s="94">
        <v>21816232.370000001</v>
      </c>
      <c r="Q13" s="94">
        <v>21816232.370000001</v>
      </c>
      <c r="R13" s="88"/>
      <c r="S13" s="88"/>
      <c r="T13" s="88"/>
      <c r="U13" s="88"/>
    </row>
    <row r="14" spans="1:21" s="89" customFormat="1" ht="24" customHeight="1">
      <c r="A14" s="178"/>
      <c r="B14" s="178"/>
      <c r="C14" s="178"/>
      <c r="D14" s="178"/>
      <c r="E14" s="178">
        <v>210</v>
      </c>
      <c r="F14" s="179" t="s">
        <v>333</v>
      </c>
      <c r="G14" s="186" t="s">
        <v>313</v>
      </c>
      <c r="H14" s="448">
        <v>0</v>
      </c>
      <c r="I14" s="448">
        <v>2</v>
      </c>
      <c r="J14" s="448">
        <v>1.35</v>
      </c>
      <c r="K14" s="447">
        <f>IFERROR(J14/H14*100,0)</f>
        <v>0</v>
      </c>
      <c r="L14" s="447">
        <f>+J14/I14*1</f>
        <v>0.67500000000000004</v>
      </c>
      <c r="M14" s="93">
        <v>0</v>
      </c>
      <c r="N14" s="94">
        <v>33000000</v>
      </c>
      <c r="O14" s="94">
        <v>21816232.370000001</v>
      </c>
      <c r="P14" s="94">
        <v>21816232.370000001</v>
      </c>
      <c r="Q14" s="94">
        <v>21816232.370000001</v>
      </c>
      <c r="R14" s="182">
        <f>IFERROR(O14/M14*100,0)</f>
        <v>0</v>
      </c>
      <c r="S14" s="182">
        <f>IFERROR(O14/N14*100,0)</f>
        <v>66.109795060606075</v>
      </c>
      <c r="T14" s="182">
        <f>IFERROR(P14/M14*100,0)</f>
        <v>0</v>
      </c>
      <c r="U14" s="182">
        <f>IFERROR(P14/N14*100,0)</f>
        <v>66.109795060606075</v>
      </c>
    </row>
    <row r="15" spans="1:21" s="89" customFormat="1" ht="15" customHeight="1">
      <c r="A15" s="91"/>
      <c r="B15" s="91"/>
      <c r="C15" s="91"/>
      <c r="D15" s="91"/>
      <c r="E15" s="91"/>
      <c r="F15" s="91"/>
      <c r="G15" s="91"/>
      <c r="H15" s="91"/>
      <c r="I15" s="93"/>
      <c r="J15" s="93"/>
      <c r="K15" s="93"/>
      <c r="L15" s="93"/>
      <c r="M15" s="93"/>
      <c r="N15" s="94"/>
      <c r="O15" s="94"/>
      <c r="P15" s="94"/>
      <c r="Q15" s="94"/>
      <c r="R15" s="94"/>
      <c r="S15" s="94"/>
      <c r="T15" s="91"/>
      <c r="U15" s="95"/>
    </row>
    <row r="16" spans="1:21" s="89" customFormat="1" ht="15" customHeight="1">
      <c r="A16" s="440"/>
      <c r="B16" s="440"/>
      <c r="C16" s="440"/>
      <c r="D16" s="440"/>
      <c r="E16" s="440"/>
      <c r="F16" s="441" t="s">
        <v>410</v>
      </c>
      <c r="G16" s="440"/>
      <c r="H16" s="440"/>
      <c r="I16" s="442"/>
      <c r="J16" s="442"/>
      <c r="K16" s="442"/>
      <c r="L16" s="442"/>
      <c r="M16" s="443">
        <f>+M10</f>
        <v>0</v>
      </c>
      <c r="N16" s="443">
        <f t="shared" ref="N16:Q16" si="0">+N10</f>
        <v>33000000</v>
      </c>
      <c r="O16" s="443">
        <f t="shared" si="0"/>
        <v>21816232.370000001</v>
      </c>
      <c r="P16" s="443">
        <f t="shared" si="0"/>
        <v>21816232.370000001</v>
      </c>
      <c r="Q16" s="443">
        <f t="shared" si="0"/>
        <v>21816232.370000001</v>
      </c>
      <c r="R16" s="444"/>
      <c r="S16" s="444"/>
      <c r="T16" s="440"/>
      <c r="U16" s="445"/>
    </row>
    <row r="17" spans="1:21" s="89" customFormat="1" ht="15" customHeight="1">
      <c r="A17" s="96"/>
      <c r="B17" s="96"/>
      <c r="C17" s="96"/>
      <c r="D17" s="96"/>
      <c r="E17" s="96"/>
      <c r="F17" s="96"/>
      <c r="G17" s="96"/>
      <c r="H17" s="96"/>
      <c r="I17" s="97"/>
      <c r="J17" s="97"/>
      <c r="K17" s="97"/>
      <c r="L17" s="97"/>
      <c r="M17" s="97"/>
      <c r="N17" s="98"/>
      <c r="O17" s="98"/>
      <c r="P17" s="98"/>
      <c r="Q17" s="98"/>
      <c r="R17" s="98"/>
      <c r="S17" s="98"/>
      <c r="T17" s="96"/>
      <c r="U17" s="99"/>
    </row>
    <row r="18" spans="1:21">
      <c r="A18" s="34"/>
      <c r="B18" s="82"/>
      <c r="C18" s="34"/>
      <c r="D18" s="34"/>
      <c r="F18" s="34"/>
    </row>
    <row r="19" spans="1:21">
      <c r="B19" s="35"/>
      <c r="C19" s="36"/>
      <c r="D19" s="36"/>
      <c r="N19" s="37"/>
      <c r="O19" s="37"/>
    </row>
    <row r="20" spans="1:21">
      <c r="B20" s="38"/>
      <c r="C20" s="38"/>
      <c r="D20" s="38"/>
      <c r="N20" s="39"/>
      <c r="O20" s="39"/>
    </row>
    <row r="24" spans="1:21">
      <c r="F24" s="199"/>
    </row>
    <row r="25" spans="1:21">
      <c r="F25" s="199"/>
    </row>
    <row r="26" spans="1:21">
      <c r="F26" s="199"/>
    </row>
    <row r="27" spans="1:21">
      <c r="F27" s="199"/>
    </row>
    <row r="28" spans="1:21">
      <c r="F28" s="199"/>
    </row>
    <row r="29" spans="1:21">
      <c r="F29" s="199"/>
    </row>
    <row r="30" spans="1:21">
      <c r="F30" s="199"/>
    </row>
    <row r="31" spans="1:21">
      <c r="F31" s="199"/>
    </row>
    <row r="32" spans="1:21">
      <c r="F32" s="199"/>
    </row>
    <row r="33" spans="6:6">
      <c r="F33" s="199"/>
    </row>
    <row r="34" spans="6:6">
      <c r="F34" s="199"/>
    </row>
    <row r="35" spans="6:6">
      <c r="F35" s="199"/>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2" orientation="landscape" r:id="rId1"/>
  <headerFooter scaleWithDoc="0">
    <oddHeader>&amp;C&amp;G</oddHeader>
    <oddFooter>&amp;C&amp;G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U39"/>
  <sheetViews>
    <sheetView showGridLines="0" zoomScaleSheetLayoutView="70" workbookViewId="0">
      <selection activeCell="A2" sqref="A2:U2"/>
    </sheetView>
  </sheetViews>
  <sheetFormatPr baseColWidth="10" defaultColWidth="11.42578125" defaultRowHeight="13.5"/>
  <cols>
    <col min="1" max="1" width="3.85546875" style="33" customWidth="1"/>
    <col min="2" max="4" width="3.140625" style="33" customWidth="1"/>
    <col min="5" max="5" width="4" style="33" customWidth="1"/>
    <col min="6" max="6" width="29.140625" style="33" customWidth="1"/>
    <col min="7" max="7" width="9.42578125" style="33" customWidth="1"/>
    <col min="8" max="8" width="9" style="33" bestFit="1" customWidth="1"/>
    <col min="9" max="9" width="11" style="33" bestFit="1" customWidth="1"/>
    <col min="10" max="10" width="10" style="33" bestFit="1" customWidth="1"/>
    <col min="11" max="11" width="9.7109375" style="33" customWidth="1"/>
    <col min="12" max="12" width="9.140625" style="33" customWidth="1"/>
    <col min="13" max="17" width="16.140625" style="33" customWidth="1"/>
    <col min="18" max="18" width="8.140625" style="33" customWidth="1"/>
    <col min="19" max="19" width="7.7109375" style="33" customWidth="1"/>
    <col min="20" max="21" width="7.85546875" style="33" customWidth="1"/>
    <col min="22" max="16384" width="11.42578125" style="33"/>
  </cols>
  <sheetData>
    <row r="1" spans="1:21" ht="25.35" customHeight="1">
      <c r="A1" s="620" t="s">
        <v>85</v>
      </c>
      <c r="B1" s="621"/>
      <c r="C1" s="621"/>
      <c r="D1" s="621"/>
      <c r="E1" s="621"/>
      <c r="F1" s="621"/>
      <c r="G1" s="621"/>
      <c r="H1" s="621"/>
      <c r="I1" s="621"/>
      <c r="J1" s="621"/>
      <c r="K1" s="621"/>
      <c r="L1" s="621"/>
      <c r="M1" s="621"/>
      <c r="N1" s="621"/>
      <c r="O1" s="621"/>
      <c r="P1" s="621"/>
      <c r="Q1" s="621"/>
      <c r="R1" s="621"/>
      <c r="S1" s="621"/>
      <c r="T1" s="621"/>
      <c r="U1" s="622"/>
    </row>
    <row r="2" spans="1:21" ht="40.5" customHeight="1">
      <c r="A2" s="643" t="s">
        <v>334</v>
      </c>
      <c r="B2" s="644"/>
      <c r="C2" s="644"/>
      <c r="D2" s="644"/>
      <c r="E2" s="644"/>
      <c r="F2" s="644"/>
      <c r="G2" s="644"/>
      <c r="H2" s="644"/>
      <c r="I2" s="644"/>
      <c r="J2" s="644"/>
      <c r="K2" s="644"/>
      <c r="L2" s="644"/>
      <c r="M2" s="644"/>
      <c r="N2" s="644"/>
      <c r="O2" s="644"/>
      <c r="P2" s="644"/>
      <c r="Q2" s="644"/>
      <c r="R2" s="644"/>
      <c r="S2" s="644"/>
      <c r="T2" s="644"/>
      <c r="U2" s="645"/>
    </row>
    <row r="3" spans="1:21" ht="6" customHeight="1">
      <c r="U3" s="103"/>
    </row>
    <row r="4" spans="1:21" ht="20.100000000000001" customHeight="1">
      <c r="A4" s="602" t="s">
        <v>195</v>
      </c>
      <c r="B4" s="629"/>
      <c r="C4" s="629"/>
      <c r="D4" s="629"/>
      <c r="E4" s="629"/>
      <c r="F4" s="629"/>
      <c r="G4" s="629"/>
      <c r="H4" s="629"/>
      <c r="I4" s="629"/>
      <c r="J4" s="629"/>
      <c r="K4" s="629"/>
      <c r="L4" s="629"/>
      <c r="M4" s="629"/>
      <c r="N4" s="629"/>
      <c r="O4" s="629"/>
      <c r="P4" s="629"/>
      <c r="Q4" s="629"/>
      <c r="R4" s="629"/>
      <c r="S4" s="629"/>
      <c r="T4" s="629"/>
      <c r="U4" s="630"/>
    </row>
    <row r="5" spans="1:21" ht="20.100000000000001" customHeight="1">
      <c r="A5" s="631" t="s">
        <v>196</v>
      </c>
      <c r="B5" s="632"/>
      <c r="C5" s="632"/>
      <c r="D5" s="632"/>
      <c r="E5" s="632"/>
      <c r="F5" s="632"/>
      <c r="G5" s="632"/>
      <c r="H5" s="632"/>
      <c r="I5" s="632"/>
      <c r="J5" s="632"/>
      <c r="K5" s="632"/>
      <c r="L5" s="632"/>
      <c r="M5" s="632"/>
      <c r="N5" s="632"/>
      <c r="O5" s="632"/>
      <c r="P5" s="632"/>
      <c r="Q5" s="632"/>
      <c r="R5" s="632"/>
      <c r="S5" s="632"/>
      <c r="T5" s="632"/>
      <c r="U5" s="633"/>
    </row>
    <row r="6" spans="1:21" ht="15" customHeight="1">
      <c r="A6" s="634" t="s">
        <v>81</v>
      </c>
      <c r="B6" s="626" t="s">
        <v>39</v>
      </c>
      <c r="C6" s="626" t="s">
        <v>37</v>
      </c>
      <c r="D6" s="626" t="s">
        <v>38</v>
      </c>
      <c r="E6" s="626" t="s">
        <v>7</v>
      </c>
      <c r="F6" s="626" t="s">
        <v>8</v>
      </c>
      <c r="G6" s="626" t="s">
        <v>23</v>
      </c>
      <c r="H6" s="158" t="s">
        <v>10</v>
      </c>
      <c r="I6" s="158"/>
      <c r="J6" s="158"/>
      <c r="K6" s="158"/>
      <c r="L6" s="158"/>
      <c r="M6" s="158"/>
      <c r="N6" s="158"/>
      <c r="O6" s="158"/>
      <c r="P6" s="158"/>
      <c r="Q6" s="158"/>
      <c r="R6" s="158"/>
      <c r="S6" s="158"/>
      <c r="T6" s="158"/>
      <c r="U6" s="159"/>
    </row>
    <row r="7" spans="1:21" ht="15" customHeight="1">
      <c r="A7" s="635"/>
      <c r="B7" s="627"/>
      <c r="C7" s="627"/>
      <c r="D7" s="627"/>
      <c r="E7" s="627"/>
      <c r="F7" s="627"/>
      <c r="G7" s="627"/>
      <c r="H7" s="637" t="s">
        <v>9</v>
      </c>
      <c r="I7" s="638"/>
      <c r="J7" s="639"/>
      <c r="K7" s="637" t="s">
        <v>43</v>
      </c>
      <c r="L7" s="639"/>
      <c r="M7" s="637" t="s">
        <v>91</v>
      </c>
      <c r="N7" s="638"/>
      <c r="O7" s="638"/>
      <c r="P7" s="638"/>
      <c r="Q7" s="639"/>
      <c r="R7" s="640" t="s">
        <v>43</v>
      </c>
      <c r="S7" s="641"/>
      <c r="T7" s="641"/>
      <c r="U7" s="642"/>
    </row>
    <row r="8" spans="1:21" ht="39.75" customHeight="1">
      <c r="A8" s="636"/>
      <c r="B8" s="628"/>
      <c r="C8" s="628"/>
      <c r="D8" s="628"/>
      <c r="E8" s="628"/>
      <c r="F8" s="628"/>
      <c r="G8" s="628"/>
      <c r="H8" s="160" t="s">
        <v>120</v>
      </c>
      <c r="I8" s="160" t="s">
        <v>158</v>
      </c>
      <c r="J8" s="160" t="s">
        <v>42</v>
      </c>
      <c r="K8" s="161" t="s">
        <v>44</v>
      </c>
      <c r="L8" s="161" t="s">
        <v>45</v>
      </c>
      <c r="M8" s="160" t="s">
        <v>116</v>
      </c>
      <c r="N8" s="160" t="s">
        <v>115</v>
      </c>
      <c r="O8" s="160" t="s">
        <v>46</v>
      </c>
      <c r="P8" s="160" t="s">
        <v>47</v>
      </c>
      <c r="Q8" s="160" t="s">
        <v>107</v>
      </c>
      <c r="R8" s="161" t="s">
        <v>108</v>
      </c>
      <c r="S8" s="161" t="s">
        <v>109</v>
      </c>
      <c r="T8" s="161" t="s">
        <v>110</v>
      </c>
      <c r="U8" s="161" t="s">
        <v>111</v>
      </c>
    </row>
    <row r="9" spans="1:21" s="89" customFormat="1" ht="15" customHeight="1">
      <c r="A9" s="86"/>
      <c r="B9" s="86"/>
      <c r="C9" s="87"/>
      <c r="D9" s="87"/>
      <c r="E9" s="87"/>
      <c r="F9" s="87"/>
      <c r="G9" s="88"/>
      <c r="H9" s="88"/>
      <c r="I9" s="88"/>
      <c r="J9" s="88"/>
      <c r="K9" s="88"/>
      <c r="L9" s="88"/>
      <c r="M9" s="88"/>
      <c r="N9" s="88"/>
      <c r="O9" s="88"/>
      <c r="P9" s="88"/>
      <c r="Q9" s="88"/>
      <c r="R9" s="88"/>
      <c r="S9" s="88"/>
      <c r="T9" s="88"/>
      <c r="U9" s="88"/>
    </row>
    <row r="10" spans="1:21" s="89" customFormat="1" ht="21" customHeight="1">
      <c r="A10" s="178">
        <v>1</v>
      </c>
      <c r="B10" s="178"/>
      <c r="C10" s="178"/>
      <c r="D10" s="178"/>
      <c r="E10" s="178"/>
      <c r="F10" s="179" t="s">
        <v>308</v>
      </c>
      <c r="G10" s="186"/>
      <c r="H10" s="88"/>
      <c r="I10" s="88"/>
      <c r="J10" s="88"/>
      <c r="K10" s="88"/>
      <c r="L10" s="88"/>
      <c r="M10" s="93">
        <v>0</v>
      </c>
      <c r="N10" s="94">
        <v>27692000</v>
      </c>
      <c r="O10" s="94">
        <v>1358055.35</v>
      </c>
      <c r="P10" s="94">
        <v>1358055.35</v>
      </c>
      <c r="Q10" s="94">
        <v>1358055.35</v>
      </c>
      <c r="R10" s="88"/>
      <c r="S10" s="88"/>
      <c r="T10" s="88"/>
      <c r="U10" s="88"/>
    </row>
    <row r="11" spans="1:21" s="89" customFormat="1" ht="15" customHeight="1">
      <c r="A11" s="178"/>
      <c r="B11" s="178">
        <v>2</v>
      </c>
      <c r="C11" s="178"/>
      <c r="D11" s="178"/>
      <c r="E11" s="178"/>
      <c r="F11" s="179" t="s">
        <v>309</v>
      </c>
      <c r="G11" s="186"/>
      <c r="H11" s="87"/>
      <c r="I11" s="92"/>
      <c r="J11" s="92"/>
      <c r="K11" s="92"/>
      <c r="L11" s="93"/>
      <c r="M11" s="93">
        <v>0</v>
      </c>
      <c r="N11" s="94">
        <v>27692000</v>
      </c>
      <c r="O11" s="94">
        <v>1358055.35</v>
      </c>
      <c r="P11" s="94">
        <v>1358055.35</v>
      </c>
      <c r="Q11" s="94">
        <v>1358055.35</v>
      </c>
      <c r="R11" s="94"/>
      <c r="S11" s="94"/>
      <c r="T11" s="91"/>
      <c r="U11" s="95"/>
    </row>
    <row r="12" spans="1:21" s="89" customFormat="1" ht="22.15" customHeight="1">
      <c r="A12" s="178"/>
      <c r="B12" s="178"/>
      <c r="C12" s="178">
        <v>4</v>
      </c>
      <c r="D12" s="178"/>
      <c r="E12" s="178"/>
      <c r="F12" s="179" t="s">
        <v>331</v>
      </c>
      <c r="G12" s="186"/>
      <c r="H12" s="87"/>
      <c r="I12" s="93"/>
      <c r="J12" s="93"/>
      <c r="K12" s="93"/>
      <c r="L12" s="95"/>
      <c r="M12" s="93">
        <v>0</v>
      </c>
      <c r="N12" s="94">
        <v>9890000</v>
      </c>
      <c r="O12" s="94">
        <v>165821.82999999999</v>
      </c>
      <c r="P12" s="94">
        <v>165821.82999999999</v>
      </c>
      <c r="Q12" s="94">
        <v>165821.82999999999</v>
      </c>
      <c r="R12" s="94"/>
      <c r="S12" s="94"/>
      <c r="T12" s="95"/>
      <c r="U12" s="95"/>
    </row>
    <row r="13" spans="1:21" s="89" customFormat="1" ht="15" customHeight="1">
      <c r="A13" s="178"/>
      <c r="B13" s="178"/>
      <c r="C13" s="178"/>
      <c r="D13" s="178">
        <v>2</v>
      </c>
      <c r="E13" s="178"/>
      <c r="F13" s="179" t="s">
        <v>335</v>
      </c>
      <c r="G13" s="186"/>
      <c r="H13" s="88"/>
      <c r="I13" s="88"/>
      <c r="J13" s="88"/>
      <c r="K13" s="90"/>
      <c r="L13" s="90"/>
      <c r="M13" s="93">
        <v>0</v>
      </c>
      <c r="N13" s="94">
        <v>9890000</v>
      </c>
      <c r="O13" s="94">
        <v>165821.82999999999</v>
      </c>
      <c r="P13" s="94">
        <v>165821.82999999999</v>
      </c>
      <c r="Q13" s="94">
        <v>165821.82999999999</v>
      </c>
      <c r="R13" s="88"/>
      <c r="S13" s="88"/>
      <c r="T13" s="88"/>
      <c r="U13" s="88"/>
    </row>
    <row r="14" spans="1:21" s="89" customFormat="1" ht="36.75" customHeight="1">
      <c r="A14" s="178"/>
      <c r="B14" s="178"/>
      <c r="C14" s="178"/>
      <c r="D14" s="178"/>
      <c r="E14" s="178">
        <v>213</v>
      </c>
      <c r="F14" s="179" t="s">
        <v>336</v>
      </c>
      <c r="G14" s="186" t="s">
        <v>313</v>
      </c>
      <c r="H14" s="449">
        <v>0</v>
      </c>
      <c r="I14" s="449">
        <v>1</v>
      </c>
      <c r="J14" s="519">
        <v>1.7000000000000001E-2</v>
      </c>
      <c r="K14" s="517">
        <f>IFERROR(J14/H14*100,0)</f>
        <v>0</v>
      </c>
      <c r="L14" s="517">
        <f>+J14/I14*1</f>
        <v>1.7000000000000001E-2</v>
      </c>
      <c r="M14" s="93">
        <v>0</v>
      </c>
      <c r="N14" s="94">
        <v>9890000</v>
      </c>
      <c r="O14" s="94">
        <v>165821.82999999999</v>
      </c>
      <c r="P14" s="94">
        <v>165821.82999999999</v>
      </c>
      <c r="Q14" s="94">
        <v>165821.82999999999</v>
      </c>
      <c r="R14" s="182">
        <f>IFERROR(O14/M14*100,0)</f>
        <v>0</v>
      </c>
      <c r="S14" s="182">
        <f>IFERROR(O14/N14*100,0)</f>
        <v>1.6766615773508593</v>
      </c>
      <c r="T14" s="182">
        <f>IFERROR(P14/M14*100,0)</f>
        <v>0</v>
      </c>
      <c r="U14" s="182">
        <f>IFERROR(P14/N14*100,0)</f>
        <v>1.6766615773508593</v>
      </c>
    </row>
    <row r="15" spans="1:21" s="89" customFormat="1" ht="15" customHeight="1">
      <c r="A15" s="178"/>
      <c r="B15" s="178"/>
      <c r="C15" s="178">
        <v>6</v>
      </c>
      <c r="D15" s="178"/>
      <c r="E15" s="178"/>
      <c r="F15" s="179" t="s">
        <v>337</v>
      </c>
      <c r="G15" s="186"/>
      <c r="H15" s="330"/>
      <c r="I15" s="450"/>
      <c r="J15" s="450"/>
      <c r="K15" s="520"/>
      <c r="L15" s="520"/>
      <c r="M15" s="93">
        <v>0</v>
      </c>
      <c r="N15" s="94">
        <v>17802000</v>
      </c>
      <c r="O15" s="94">
        <v>1192233.52</v>
      </c>
      <c r="P15" s="94">
        <v>1192233.52</v>
      </c>
      <c r="Q15" s="94">
        <v>1192233.52</v>
      </c>
      <c r="R15" s="94"/>
      <c r="S15" s="94"/>
      <c r="T15" s="91"/>
      <c r="U15" s="95"/>
    </row>
    <row r="16" spans="1:21" s="89" customFormat="1" ht="27" customHeight="1">
      <c r="A16" s="178"/>
      <c r="B16" s="178"/>
      <c r="C16" s="178"/>
      <c r="D16" s="178">
        <v>9</v>
      </c>
      <c r="E16" s="178"/>
      <c r="F16" s="179" t="s">
        <v>338</v>
      </c>
      <c r="G16" s="186"/>
      <c r="H16" s="330"/>
      <c r="I16" s="450"/>
      <c r="J16" s="450"/>
      <c r="K16" s="520"/>
      <c r="L16" s="520"/>
      <c r="M16" s="93">
        <v>0</v>
      </c>
      <c r="N16" s="94">
        <v>17802000</v>
      </c>
      <c r="O16" s="94">
        <v>1192233.52</v>
      </c>
      <c r="P16" s="94">
        <v>1192233.52</v>
      </c>
      <c r="Q16" s="94">
        <v>1192233.52</v>
      </c>
      <c r="R16" s="94"/>
      <c r="S16" s="94"/>
      <c r="T16" s="91"/>
      <c r="U16" s="95"/>
    </row>
    <row r="17" spans="1:21" s="89" customFormat="1" ht="42" customHeight="1">
      <c r="A17" s="178"/>
      <c r="B17" s="178"/>
      <c r="C17" s="178"/>
      <c r="D17" s="178"/>
      <c r="E17" s="178">
        <v>227</v>
      </c>
      <c r="F17" s="179" t="s">
        <v>339</v>
      </c>
      <c r="G17" s="186" t="s">
        <v>313</v>
      </c>
      <c r="H17" s="449">
        <v>0</v>
      </c>
      <c r="I17" s="449">
        <v>2</v>
      </c>
      <c r="J17" s="519">
        <v>0.13394</v>
      </c>
      <c r="K17" s="517">
        <f>IFERROR(J17/H17*100,0)</f>
        <v>0</v>
      </c>
      <c r="L17" s="517">
        <f>+J17/I17*1</f>
        <v>6.6970000000000002E-2</v>
      </c>
      <c r="M17" s="93">
        <v>0</v>
      </c>
      <c r="N17" s="94">
        <v>17802000</v>
      </c>
      <c r="O17" s="94">
        <v>1192233.52</v>
      </c>
      <c r="P17" s="94">
        <v>1192233.52</v>
      </c>
      <c r="Q17" s="94">
        <v>1192233.52</v>
      </c>
      <c r="R17" s="182">
        <f>IFERROR(O17/M17*100,0)</f>
        <v>0</v>
      </c>
      <c r="S17" s="182">
        <f>IFERROR(O17/N17*100,0)</f>
        <v>6.697188630490956</v>
      </c>
      <c r="T17" s="182">
        <f>IFERROR(P17/M17*100,0)</f>
        <v>0</v>
      </c>
      <c r="U17" s="182">
        <f>IFERROR(P17/N17*100,0)</f>
        <v>6.697188630490956</v>
      </c>
    </row>
    <row r="18" spans="1:21" s="89" customFormat="1" ht="15" customHeight="1">
      <c r="A18" s="91"/>
      <c r="B18" s="91"/>
      <c r="C18" s="91"/>
      <c r="D18" s="91"/>
      <c r="E18" s="91"/>
      <c r="F18" s="91"/>
      <c r="G18" s="91"/>
      <c r="H18" s="91"/>
      <c r="I18" s="93"/>
      <c r="J18" s="93"/>
      <c r="K18" s="93"/>
      <c r="L18" s="93"/>
      <c r="M18" s="93"/>
      <c r="N18" s="94"/>
      <c r="O18" s="94"/>
      <c r="P18" s="94"/>
      <c r="Q18" s="94"/>
      <c r="R18" s="94"/>
      <c r="S18" s="94"/>
      <c r="T18" s="91"/>
      <c r="U18" s="95"/>
    </row>
    <row r="19" spans="1:21" s="89" customFormat="1" ht="15" customHeight="1">
      <c r="A19" s="440"/>
      <c r="B19" s="440"/>
      <c r="C19" s="440"/>
      <c r="D19" s="440"/>
      <c r="E19" s="440"/>
      <c r="F19" s="441" t="s">
        <v>410</v>
      </c>
      <c r="G19" s="440"/>
      <c r="H19" s="440"/>
      <c r="I19" s="442"/>
      <c r="J19" s="442"/>
      <c r="K19" s="442"/>
      <c r="L19" s="442"/>
      <c r="M19" s="443">
        <f>+M10</f>
        <v>0</v>
      </c>
      <c r="N19" s="443">
        <f t="shared" ref="N19:Q19" si="0">+N10</f>
        <v>27692000</v>
      </c>
      <c r="O19" s="443">
        <f t="shared" si="0"/>
        <v>1358055.35</v>
      </c>
      <c r="P19" s="443">
        <f t="shared" si="0"/>
        <v>1358055.35</v>
      </c>
      <c r="Q19" s="443">
        <f t="shared" si="0"/>
        <v>1358055.35</v>
      </c>
      <c r="R19" s="444"/>
      <c r="S19" s="444"/>
      <c r="T19" s="440"/>
      <c r="U19" s="445"/>
    </row>
    <row r="20" spans="1:21" s="89" customFormat="1" ht="15" customHeight="1">
      <c r="A20" s="96"/>
      <c r="B20" s="96"/>
      <c r="C20" s="96"/>
      <c r="D20" s="96"/>
      <c r="E20" s="96"/>
      <c r="F20" s="96"/>
      <c r="G20" s="96"/>
      <c r="H20" s="96"/>
      <c r="I20" s="97"/>
      <c r="J20" s="97"/>
      <c r="K20" s="97"/>
      <c r="L20" s="97"/>
      <c r="M20" s="97"/>
      <c r="N20" s="98"/>
      <c r="O20" s="98"/>
      <c r="P20" s="98"/>
      <c r="Q20" s="98"/>
      <c r="R20" s="98"/>
      <c r="S20" s="98"/>
      <c r="T20" s="96"/>
      <c r="U20" s="99"/>
    </row>
    <row r="21" spans="1:21">
      <c r="A21" s="34"/>
      <c r="B21" s="82"/>
      <c r="C21" s="34"/>
      <c r="D21" s="34"/>
      <c r="F21" s="34"/>
    </row>
    <row r="22" spans="1:21">
      <c r="B22" s="35"/>
      <c r="C22" s="36"/>
      <c r="D22" s="36"/>
      <c r="N22" s="37"/>
      <c r="O22" s="37"/>
    </row>
    <row r="23" spans="1:21">
      <c r="B23" s="38"/>
      <c r="C23" s="38"/>
      <c r="D23" s="38"/>
      <c r="N23" s="39"/>
      <c r="O23" s="39"/>
    </row>
    <row r="26" spans="1:21">
      <c r="F26" s="199"/>
    </row>
    <row r="27" spans="1:21">
      <c r="F27" s="199" t="s">
        <v>305</v>
      </c>
    </row>
    <row r="28" spans="1:21">
      <c r="F28" s="199"/>
    </row>
    <row r="29" spans="1:21">
      <c r="F29" s="199"/>
    </row>
    <row r="30" spans="1:21">
      <c r="F30" s="199"/>
    </row>
    <row r="31" spans="1:21">
      <c r="F31" s="199"/>
    </row>
    <row r="32" spans="1:21">
      <c r="F32" s="199"/>
    </row>
    <row r="33" spans="6:6">
      <c r="F33" s="199"/>
    </row>
    <row r="34" spans="6:6">
      <c r="F34" s="199"/>
    </row>
    <row r="35" spans="6:6">
      <c r="F35" s="199"/>
    </row>
    <row r="36" spans="6:6">
      <c r="F36" s="199"/>
    </row>
    <row r="37" spans="6:6">
      <c r="F37" s="199"/>
    </row>
    <row r="38" spans="6:6">
      <c r="F38" s="199"/>
    </row>
    <row r="39" spans="6:6">
      <c r="F39" s="199"/>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2" orientation="landscape" r:id="rId1"/>
  <headerFooter scaleWithDoc="0">
    <oddHeader>&amp;C&amp;G</oddHeader>
    <oddFooter>&amp;C&amp;G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U35"/>
  <sheetViews>
    <sheetView showGridLines="0" topLeftCell="A2" zoomScale="85" zoomScaleNormal="85" zoomScaleSheetLayoutView="70" workbookViewId="0">
      <selection activeCell="O35" sqref="O35"/>
    </sheetView>
  </sheetViews>
  <sheetFormatPr baseColWidth="10" defaultColWidth="11.42578125" defaultRowHeight="13.5"/>
  <cols>
    <col min="1" max="1" width="3.85546875" style="33" customWidth="1"/>
    <col min="2" max="4" width="3.140625" style="33" customWidth="1"/>
    <col min="5" max="5" width="4" style="33" customWidth="1"/>
    <col min="6" max="6" width="29.140625" style="33" customWidth="1"/>
    <col min="7" max="7" width="9" style="33" customWidth="1"/>
    <col min="8" max="8" width="9.28515625" style="33" bestFit="1" customWidth="1"/>
    <col min="9" max="9" width="11.28515625" style="33" bestFit="1" customWidth="1"/>
    <col min="10" max="10" width="10.28515625" style="33" bestFit="1" customWidth="1"/>
    <col min="11" max="12" width="6.85546875" style="33" customWidth="1"/>
    <col min="13" max="17" width="15.7109375" style="33" customWidth="1"/>
    <col min="18" max="18" width="8.140625" style="33" customWidth="1"/>
    <col min="19" max="19" width="7.7109375" style="33" customWidth="1"/>
    <col min="20" max="21" width="7.85546875" style="33" customWidth="1"/>
    <col min="22" max="16384" width="11.42578125" style="33"/>
  </cols>
  <sheetData>
    <row r="1" spans="1:21" ht="25.35" customHeight="1">
      <c r="A1" s="620" t="s">
        <v>85</v>
      </c>
      <c r="B1" s="621"/>
      <c r="C1" s="621"/>
      <c r="D1" s="621"/>
      <c r="E1" s="621"/>
      <c r="F1" s="621"/>
      <c r="G1" s="621"/>
      <c r="H1" s="621"/>
      <c r="I1" s="621"/>
      <c r="J1" s="621"/>
      <c r="K1" s="621"/>
      <c r="L1" s="621"/>
      <c r="M1" s="621"/>
      <c r="N1" s="621"/>
      <c r="O1" s="621"/>
      <c r="P1" s="621"/>
      <c r="Q1" s="621"/>
      <c r="R1" s="621"/>
      <c r="S1" s="621"/>
      <c r="T1" s="621"/>
      <c r="U1" s="622"/>
    </row>
    <row r="2" spans="1:21" ht="39" customHeight="1">
      <c r="A2" s="646" t="s">
        <v>340</v>
      </c>
      <c r="B2" s="647"/>
      <c r="C2" s="647"/>
      <c r="D2" s="647"/>
      <c r="E2" s="647"/>
      <c r="F2" s="647"/>
      <c r="G2" s="647"/>
      <c r="H2" s="647"/>
      <c r="I2" s="647"/>
      <c r="J2" s="647"/>
      <c r="K2" s="647"/>
      <c r="L2" s="647"/>
      <c r="M2" s="647"/>
      <c r="N2" s="647"/>
      <c r="O2" s="647"/>
      <c r="P2" s="647"/>
      <c r="Q2" s="647"/>
      <c r="R2" s="647"/>
      <c r="S2" s="647"/>
      <c r="T2" s="647"/>
      <c r="U2" s="648"/>
    </row>
    <row r="3" spans="1:21" ht="6" customHeight="1">
      <c r="U3" s="103"/>
    </row>
    <row r="4" spans="1:21" ht="20.100000000000001" customHeight="1">
      <c r="A4" s="602" t="s">
        <v>195</v>
      </c>
      <c r="B4" s="629"/>
      <c r="C4" s="629"/>
      <c r="D4" s="629"/>
      <c r="E4" s="629"/>
      <c r="F4" s="629"/>
      <c r="G4" s="629"/>
      <c r="H4" s="629"/>
      <c r="I4" s="629"/>
      <c r="J4" s="629"/>
      <c r="K4" s="629"/>
      <c r="L4" s="629"/>
      <c r="M4" s="629"/>
      <c r="N4" s="629"/>
      <c r="O4" s="629"/>
      <c r="P4" s="629"/>
      <c r="Q4" s="629"/>
      <c r="R4" s="629"/>
      <c r="S4" s="629"/>
      <c r="T4" s="629"/>
      <c r="U4" s="630"/>
    </row>
    <row r="5" spans="1:21" ht="20.100000000000001" customHeight="1">
      <c r="A5" s="631" t="s">
        <v>196</v>
      </c>
      <c r="B5" s="632"/>
      <c r="C5" s="632"/>
      <c r="D5" s="632"/>
      <c r="E5" s="632"/>
      <c r="F5" s="632"/>
      <c r="G5" s="632"/>
      <c r="H5" s="632"/>
      <c r="I5" s="632"/>
      <c r="J5" s="632"/>
      <c r="K5" s="632"/>
      <c r="L5" s="632"/>
      <c r="M5" s="632"/>
      <c r="N5" s="632"/>
      <c r="O5" s="632"/>
      <c r="P5" s="632"/>
      <c r="Q5" s="632"/>
      <c r="R5" s="632"/>
      <c r="S5" s="632"/>
      <c r="T5" s="632"/>
      <c r="U5" s="633"/>
    </row>
    <row r="6" spans="1:21" ht="15" customHeight="1">
      <c r="A6" s="634" t="s">
        <v>81</v>
      </c>
      <c r="B6" s="626" t="s">
        <v>39</v>
      </c>
      <c r="C6" s="626" t="s">
        <v>37</v>
      </c>
      <c r="D6" s="626" t="s">
        <v>38</v>
      </c>
      <c r="E6" s="626" t="s">
        <v>7</v>
      </c>
      <c r="F6" s="626" t="s">
        <v>8</v>
      </c>
      <c r="G6" s="626" t="s">
        <v>23</v>
      </c>
      <c r="H6" s="158" t="s">
        <v>10</v>
      </c>
      <c r="I6" s="158"/>
      <c r="J6" s="158"/>
      <c r="K6" s="158"/>
      <c r="L6" s="158"/>
      <c r="M6" s="158"/>
      <c r="N6" s="158"/>
      <c r="O6" s="158"/>
      <c r="P6" s="158"/>
      <c r="Q6" s="158"/>
      <c r="R6" s="158"/>
      <c r="S6" s="158"/>
      <c r="T6" s="158"/>
      <c r="U6" s="159"/>
    </row>
    <row r="7" spans="1:21" ht="15" customHeight="1">
      <c r="A7" s="635"/>
      <c r="B7" s="627"/>
      <c r="C7" s="627"/>
      <c r="D7" s="627"/>
      <c r="E7" s="627"/>
      <c r="F7" s="627"/>
      <c r="G7" s="627"/>
      <c r="H7" s="637" t="s">
        <v>9</v>
      </c>
      <c r="I7" s="638"/>
      <c r="J7" s="639"/>
      <c r="K7" s="637" t="s">
        <v>43</v>
      </c>
      <c r="L7" s="639"/>
      <c r="M7" s="637" t="s">
        <v>91</v>
      </c>
      <c r="N7" s="638"/>
      <c r="O7" s="638"/>
      <c r="P7" s="638"/>
      <c r="Q7" s="639"/>
      <c r="R7" s="640" t="s">
        <v>43</v>
      </c>
      <c r="S7" s="641"/>
      <c r="T7" s="641"/>
      <c r="U7" s="642"/>
    </row>
    <row r="8" spans="1:21" ht="39.75" customHeight="1">
      <c r="A8" s="636"/>
      <c r="B8" s="628"/>
      <c r="C8" s="628"/>
      <c r="D8" s="628"/>
      <c r="E8" s="628"/>
      <c r="F8" s="628"/>
      <c r="G8" s="628"/>
      <c r="H8" s="160" t="s">
        <v>120</v>
      </c>
      <c r="I8" s="160" t="s">
        <v>158</v>
      </c>
      <c r="J8" s="160" t="s">
        <v>42</v>
      </c>
      <c r="K8" s="161" t="s">
        <v>44</v>
      </c>
      <c r="L8" s="161" t="s">
        <v>45</v>
      </c>
      <c r="M8" s="160" t="s">
        <v>116</v>
      </c>
      <c r="N8" s="160" t="s">
        <v>115</v>
      </c>
      <c r="O8" s="160" t="s">
        <v>46</v>
      </c>
      <c r="P8" s="160" t="s">
        <v>47</v>
      </c>
      <c r="Q8" s="160" t="s">
        <v>107</v>
      </c>
      <c r="R8" s="161" t="s">
        <v>108</v>
      </c>
      <c r="S8" s="161" t="s">
        <v>109</v>
      </c>
      <c r="T8" s="161" t="s">
        <v>110</v>
      </c>
      <c r="U8" s="161" t="s">
        <v>111</v>
      </c>
    </row>
    <row r="9" spans="1:21" s="89" customFormat="1" ht="15" customHeight="1">
      <c r="A9" s="86"/>
      <c r="B9" s="86"/>
      <c r="C9" s="87"/>
      <c r="D9" s="87"/>
      <c r="E9" s="87"/>
      <c r="F9" s="87"/>
      <c r="G9" s="88"/>
      <c r="H9" s="88"/>
      <c r="I9" s="88"/>
      <c r="J9" s="88"/>
      <c r="K9" s="88"/>
      <c r="L9" s="88"/>
      <c r="M9" s="88"/>
      <c r="N9" s="88"/>
      <c r="O9" s="88"/>
      <c r="P9" s="88"/>
      <c r="Q9" s="88"/>
      <c r="R9" s="88"/>
      <c r="S9" s="88"/>
      <c r="T9" s="88"/>
      <c r="U9" s="88"/>
    </row>
    <row r="10" spans="1:21" s="89" customFormat="1" ht="24.6" customHeight="1">
      <c r="A10" s="178">
        <v>1</v>
      </c>
      <c r="B10" s="178"/>
      <c r="C10" s="178"/>
      <c r="D10" s="178"/>
      <c r="E10" s="178"/>
      <c r="F10" s="179" t="s">
        <v>308</v>
      </c>
      <c r="G10" s="186"/>
      <c r="H10" s="88"/>
      <c r="I10" s="88"/>
      <c r="J10" s="88"/>
      <c r="K10" s="88"/>
      <c r="L10" s="88"/>
      <c r="M10" s="93">
        <v>0</v>
      </c>
      <c r="N10" s="94">
        <v>15824000</v>
      </c>
      <c r="O10" s="94">
        <v>7530473.3099999996</v>
      </c>
      <c r="P10" s="94">
        <v>7530473.3099999996</v>
      </c>
      <c r="Q10" s="94">
        <v>7530473.3099999996</v>
      </c>
      <c r="R10" s="88"/>
      <c r="S10" s="88"/>
      <c r="T10" s="88"/>
      <c r="U10" s="88"/>
    </row>
    <row r="11" spans="1:21" s="89" customFormat="1" ht="15" customHeight="1">
      <c r="A11" s="178"/>
      <c r="B11" s="178">
        <v>2</v>
      </c>
      <c r="C11" s="178"/>
      <c r="D11" s="178"/>
      <c r="E11" s="178"/>
      <c r="F11" s="179" t="s">
        <v>309</v>
      </c>
      <c r="G11" s="186"/>
      <c r="H11" s="87"/>
      <c r="I11" s="92"/>
      <c r="J11" s="92"/>
      <c r="K11" s="92"/>
      <c r="L11" s="93"/>
      <c r="M11" s="93">
        <v>0</v>
      </c>
      <c r="N11" s="94">
        <v>15824000</v>
      </c>
      <c r="O11" s="94">
        <v>7530473.3099999996</v>
      </c>
      <c r="P11" s="94">
        <v>7530473.3099999996</v>
      </c>
      <c r="Q11" s="94">
        <v>7530473.3099999996</v>
      </c>
      <c r="R11" s="94"/>
      <c r="S11" s="94"/>
      <c r="T11" s="91"/>
      <c r="U11" s="95"/>
    </row>
    <row r="12" spans="1:21" s="89" customFormat="1" ht="29.25" customHeight="1">
      <c r="A12" s="178"/>
      <c r="B12" s="178"/>
      <c r="C12" s="178">
        <v>4</v>
      </c>
      <c r="D12" s="178"/>
      <c r="E12" s="178"/>
      <c r="F12" s="179" t="s">
        <v>331</v>
      </c>
      <c r="G12" s="186"/>
      <c r="H12" s="87"/>
      <c r="I12" s="93"/>
      <c r="J12" s="93"/>
      <c r="K12" s="93"/>
      <c r="L12" s="95"/>
      <c r="M12" s="93">
        <v>0</v>
      </c>
      <c r="N12" s="94">
        <v>15824000</v>
      </c>
      <c r="O12" s="94">
        <v>7530473.3099999996</v>
      </c>
      <c r="P12" s="94">
        <v>7530473.3099999996</v>
      </c>
      <c r="Q12" s="94">
        <v>7530473.3099999996</v>
      </c>
      <c r="R12" s="94"/>
      <c r="S12" s="94"/>
      <c r="T12" s="95"/>
      <c r="U12" s="95"/>
    </row>
    <row r="13" spans="1:21" s="89" customFormat="1" ht="15" customHeight="1">
      <c r="A13" s="178"/>
      <c r="B13" s="178"/>
      <c r="C13" s="178"/>
      <c r="D13" s="178">
        <v>1</v>
      </c>
      <c r="E13" s="178"/>
      <c r="F13" s="179" t="s">
        <v>332</v>
      </c>
      <c r="G13" s="186"/>
      <c r="H13" s="88"/>
      <c r="I13" s="88"/>
      <c r="J13" s="88"/>
      <c r="K13" s="90"/>
      <c r="L13" s="90"/>
      <c r="M13" s="93">
        <v>0</v>
      </c>
      <c r="N13" s="94">
        <v>15824000</v>
      </c>
      <c r="O13" s="94">
        <v>7530473.3099999996</v>
      </c>
      <c r="P13" s="94">
        <v>7530473.3099999996</v>
      </c>
      <c r="Q13" s="94">
        <v>7530473.3099999996</v>
      </c>
      <c r="R13" s="88"/>
      <c r="S13" s="88"/>
      <c r="T13" s="88"/>
      <c r="U13" s="88"/>
    </row>
    <row r="14" spans="1:21" s="89" customFormat="1" ht="27.6" customHeight="1">
      <c r="A14" s="178"/>
      <c r="B14" s="178"/>
      <c r="C14" s="178"/>
      <c r="D14" s="178"/>
      <c r="E14" s="178">
        <v>210</v>
      </c>
      <c r="F14" s="179" t="s">
        <v>333</v>
      </c>
      <c r="G14" s="186" t="s">
        <v>313</v>
      </c>
      <c r="H14" s="448">
        <v>0</v>
      </c>
      <c r="I14" s="448">
        <v>1</v>
      </c>
      <c r="J14" s="521">
        <v>0.47599999999999998</v>
      </c>
      <c r="K14" s="517">
        <f>IFERROR(J14/H14*100,0)</f>
        <v>0</v>
      </c>
      <c r="L14" s="517">
        <f>+J14/I14*1</f>
        <v>0.47599999999999998</v>
      </c>
      <c r="M14" s="93">
        <v>0</v>
      </c>
      <c r="N14" s="94">
        <v>15824000</v>
      </c>
      <c r="O14" s="94">
        <v>7530473.3099999996</v>
      </c>
      <c r="P14" s="94">
        <v>7530473.3099999996</v>
      </c>
      <c r="Q14" s="94">
        <v>7530473.3099999996</v>
      </c>
      <c r="R14" s="182">
        <f>IFERROR(O14/M14*100,0)</f>
        <v>0</v>
      </c>
      <c r="S14" s="182">
        <f>IFERROR(O14/N14*100,0)</f>
        <v>47.58893648887765</v>
      </c>
      <c r="T14" s="182">
        <f>IFERROR(P14/M14*100,0)</f>
        <v>0</v>
      </c>
      <c r="U14" s="182">
        <f>IFERROR(P14/N14*100,0)</f>
        <v>47.58893648887765</v>
      </c>
    </row>
    <row r="15" spans="1:21" s="89" customFormat="1" ht="15" customHeight="1">
      <c r="A15" s="91"/>
      <c r="B15" s="91"/>
      <c r="C15" s="91"/>
      <c r="D15" s="91"/>
      <c r="E15" s="91"/>
      <c r="F15" s="87"/>
      <c r="G15" s="91"/>
      <c r="H15" s="91"/>
      <c r="I15" s="93"/>
      <c r="J15" s="93"/>
      <c r="K15" s="93"/>
      <c r="L15" s="93"/>
      <c r="M15" s="93"/>
      <c r="N15" s="94"/>
      <c r="O15" s="94"/>
      <c r="P15" s="94"/>
      <c r="Q15" s="94"/>
      <c r="R15" s="94"/>
      <c r="S15" s="94"/>
      <c r="T15" s="91"/>
      <c r="U15" s="95"/>
    </row>
    <row r="16" spans="1:21" s="89" customFormat="1" ht="15" customHeight="1">
      <c r="A16" s="440"/>
      <c r="B16" s="440"/>
      <c r="C16" s="440"/>
      <c r="D16" s="440"/>
      <c r="E16" s="440"/>
      <c r="F16" s="441" t="s">
        <v>410</v>
      </c>
      <c r="G16" s="440"/>
      <c r="H16" s="440"/>
      <c r="I16" s="442"/>
      <c r="J16" s="442"/>
      <c r="K16" s="442"/>
      <c r="L16" s="442"/>
      <c r="M16" s="443">
        <f>+M10</f>
        <v>0</v>
      </c>
      <c r="N16" s="443">
        <f t="shared" ref="N16:Q16" si="0">+N10</f>
        <v>15824000</v>
      </c>
      <c r="O16" s="443">
        <f t="shared" si="0"/>
        <v>7530473.3099999996</v>
      </c>
      <c r="P16" s="443">
        <f t="shared" si="0"/>
        <v>7530473.3099999996</v>
      </c>
      <c r="Q16" s="443">
        <f t="shared" si="0"/>
        <v>7530473.3099999996</v>
      </c>
      <c r="R16" s="444"/>
      <c r="S16" s="444"/>
      <c r="T16" s="440"/>
      <c r="U16" s="445"/>
    </row>
    <row r="17" spans="1:21" s="89" customFormat="1" ht="15" customHeight="1">
      <c r="A17" s="96"/>
      <c r="B17" s="96"/>
      <c r="C17" s="96"/>
      <c r="D17" s="96"/>
      <c r="E17" s="96"/>
      <c r="F17" s="96"/>
      <c r="G17" s="96"/>
      <c r="H17" s="96"/>
      <c r="I17" s="97"/>
      <c r="J17" s="97"/>
      <c r="K17" s="97"/>
      <c r="L17" s="97"/>
      <c r="M17" s="97"/>
      <c r="N17" s="98"/>
      <c r="O17" s="98"/>
      <c r="P17" s="98"/>
      <c r="Q17" s="98"/>
      <c r="R17" s="98"/>
      <c r="S17" s="98"/>
      <c r="T17" s="96"/>
      <c r="U17" s="99"/>
    </row>
    <row r="18" spans="1:21">
      <c r="A18" s="34"/>
      <c r="B18" s="82"/>
      <c r="C18" s="34"/>
      <c r="D18" s="34"/>
      <c r="F18" s="34"/>
    </row>
    <row r="19" spans="1:21">
      <c r="B19" s="35"/>
      <c r="C19" s="36"/>
      <c r="D19" s="36"/>
      <c r="N19" s="37"/>
      <c r="O19" s="37"/>
    </row>
    <row r="20" spans="1:21">
      <c r="B20" s="38"/>
      <c r="C20" s="38"/>
      <c r="D20" s="38"/>
      <c r="N20" s="39"/>
      <c r="O20" s="39"/>
    </row>
    <row r="24" spans="1:21">
      <c r="F24" s="199"/>
    </row>
    <row r="25" spans="1:21">
      <c r="F25" s="199"/>
    </row>
    <row r="26" spans="1:21">
      <c r="F26" s="199"/>
    </row>
    <row r="27" spans="1:21">
      <c r="F27" s="199"/>
    </row>
    <row r="28" spans="1:21">
      <c r="F28" s="199"/>
    </row>
    <row r="29" spans="1:21">
      <c r="F29" s="199"/>
    </row>
    <row r="30" spans="1:21">
      <c r="F30" s="199"/>
    </row>
    <row r="31" spans="1:21">
      <c r="F31" s="199"/>
    </row>
    <row r="32" spans="1:21">
      <c r="F32" s="199"/>
    </row>
    <row r="33" spans="6:6">
      <c r="F33" s="199"/>
    </row>
    <row r="34" spans="6:6">
      <c r="F34" s="199"/>
    </row>
    <row r="35" spans="6:6">
      <c r="F35" s="199"/>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2" orientation="landscape" r:id="rId1"/>
  <headerFooter scaleWithDoc="0">
    <oddHeader>&amp;C&amp;G</oddHeader>
    <oddFooter>&amp;C&amp;G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U36"/>
  <sheetViews>
    <sheetView showGridLines="0" zoomScale="85" zoomScaleNormal="85" zoomScaleSheetLayoutView="70" workbookViewId="0">
      <selection activeCell="O32" sqref="O32"/>
    </sheetView>
  </sheetViews>
  <sheetFormatPr baseColWidth="10" defaultColWidth="11.42578125" defaultRowHeight="13.5"/>
  <cols>
    <col min="1" max="1" width="3.85546875" style="33" customWidth="1"/>
    <col min="2" max="4" width="3.140625" style="33" customWidth="1"/>
    <col min="5" max="5" width="4" style="33" customWidth="1"/>
    <col min="6" max="6" width="29.140625" style="33" customWidth="1"/>
    <col min="7" max="7" width="9.140625" style="33" customWidth="1"/>
    <col min="8" max="8" width="9.28515625" style="33" bestFit="1" customWidth="1"/>
    <col min="9" max="9" width="11.28515625" style="33" bestFit="1" customWidth="1"/>
    <col min="10" max="10" width="10.28515625" style="33" bestFit="1" customWidth="1"/>
    <col min="11" max="12" width="6.85546875" style="33" customWidth="1"/>
    <col min="13" max="17" width="15.7109375" style="33" customWidth="1"/>
    <col min="18" max="18" width="8.140625" style="33" customWidth="1"/>
    <col min="19" max="19" width="7.7109375" style="33" customWidth="1"/>
    <col min="20" max="21" width="7.85546875" style="33" customWidth="1"/>
    <col min="22" max="16384" width="11.42578125" style="33"/>
  </cols>
  <sheetData>
    <row r="1" spans="1:21" ht="25.35" customHeight="1">
      <c r="A1" s="620" t="s">
        <v>85</v>
      </c>
      <c r="B1" s="621"/>
      <c r="C1" s="621"/>
      <c r="D1" s="621"/>
      <c r="E1" s="621"/>
      <c r="F1" s="621"/>
      <c r="G1" s="621"/>
      <c r="H1" s="621"/>
      <c r="I1" s="621"/>
      <c r="J1" s="621"/>
      <c r="K1" s="621"/>
      <c r="L1" s="621"/>
      <c r="M1" s="621"/>
      <c r="N1" s="621"/>
      <c r="O1" s="621"/>
      <c r="P1" s="621"/>
      <c r="Q1" s="621"/>
      <c r="R1" s="621"/>
      <c r="S1" s="621"/>
      <c r="T1" s="621"/>
      <c r="U1" s="622"/>
    </row>
    <row r="2" spans="1:21" ht="44.25" customHeight="1">
      <c r="A2" s="646" t="s">
        <v>341</v>
      </c>
      <c r="B2" s="647"/>
      <c r="C2" s="647"/>
      <c r="D2" s="647"/>
      <c r="E2" s="647"/>
      <c r="F2" s="647"/>
      <c r="G2" s="647"/>
      <c r="H2" s="647"/>
      <c r="I2" s="647"/>
      <c r="J2" s="647"/>
      <c r="K2" s="647"/>
      <c r="L2" s="647"/>
      <c r="M2" s="647"/>
      <c r="N2" s="647"/>
      <c r="O2" s="647"/>
      <c r="P2" s="647"/>
      <c r="Q2" s="647"/>
      <c r="R2" s="647"/>
      <c r="S2" s="647"/>
      <c r="T2" s="647"/>
      <c r="U2" s="648"/>
    </row>
    <row r="3" spans="1:21" ht="6" customHeight="1">
      <c r="U3" s="103"/>
    </row>
    <row r="4" spans="1:21" ht="20.100000000000001" customHeight="1">
      <c r="A4" s="602" t="s">
        <v>195</v>
      </c>
      <c r="B4" s="629"/>
      <c r="C4" s="629"/>
      <c r="D4" s="629"/>
      <c r="E4" s="629"/>
      <c r="F4" s="629"/>
      <c r="G4" s="629"/>
      <c r="H4" s="629"/>
      <c r="I4" s="629"/>
      <c r="J4" s="629"/>
      <c r="K4" s="629"/>
      <c r="L4" s="629"/>
      <c r="M4" s="629"/>
      <c r="N4" s="629"/>
      <c r="O4" s="629"/>
      <c r="P4" s="629"/>
      <c r="Q4" s="629"/>
      <c r="R4" s="629"/>
      <c r="S4" s="629"/>
      <c r="T4" s="629"/>
      <c r="U4" s="630"/>
    </row>
    <row r="5" spans="1:21" ht="20.100000000000001" customHeight="1">
      <c r="A5" s="631" t="s">
        <v>196</v>
      </c>
      <c r="B5" s="632"/>
      <c r="C5" s="632"/>
      <c r="D5" s="632"/>
      <c r="E5" s="632"/>
      <c r="F5" s="632"/>
      <c r="G5" s="632"/>
      <c r="H5" s="632"/>
      <c r="I5" s="632"/>
      <c r="J5" s="632"/>
      <c r="K5" s="632"/>
      <c r="L5" s="632"/>
      <c r="M5" s="632"/>
      <c r="N5" s="632"/>
      <c r="O5" s="632"/>
      <c r="P5" s="632"/>
      <c r="Q5" s="632"/>
      <c r="R5" s="632"/>
      <c r="S5" s="632"/>
      <c r="T5" s="632"/>
      <c r="U5" s="633"/>
    </row>
    <row r="6" spans="1:21" ht="15" customHeight="1">
      <c r="A6" s="634" t="s">
        <v>81</v>
      </c>
      <c r="B6" s="626" t="s">
        <v>39</v>
      </c>
      <c r="C6" s="626" t="s">
        <v>37</v>
      </c>
      <c r="D6" s="626" t="s">
        <v>38</v>
      </c>
      <c r="E6" s="626" t="s">
        <v>7</v>
      </c>
      <c r="F6" s="626" t="s">
        <v>8</v>
      </c>
      <c r="G6" s="626" t="s">
        <v>23</v>
      </c>
      <c r="H6" s="158" t="s">
        <v>10</v>
      </c>
      <c r="I6" s="158"/>
      <c r="J6" s="158"/>
      <c r="K6" s="158"/>
      <c r="L6" s="158"/>
      <c r="M6" s="158"/>
      <c r="N6" s="158"/>
      <c r="O6" s="158"/>
      <c r="P6" s="158"/>
      <c r="Q6" s="158"/>
      <c r="R6" s="158"/>
      <c r="S6" s="158"/>
      <c r="T6" s="158"/>
      <c r="U6" s="159"/>
    </row>
    <row r="7" spans="1:21" ht="15" customHeight="1">
      <c r="A7" s="635"/>
      <c r="B7" s="627"/>
      <c r="C7" s="627"/>
      <c r="D7" s="627"/>
      <c r="E7" s="627"/>
      <c r="F7" s="627"/>
      <c r="G7" s="627"/>
      <c r="H7" s="637" t="s">
        <v>9</v>
      </c>
      <c r="I7" s="638"/>
      <c r="J7" s="639"/>
      <c r="K7" s="637" t="s">
        <v>43</v>
      </c>
      <c r="L7" s="639"/>
      <c r="M7" s="637" t="s">
        <v>91</v>
      </c>
      <c r="N7" s="638"/>
      <c r="O7" s="638"/>
      <c r="P7" s="638"/>
      <c r="Q7" s="639"/>
      <c r="R7" s="640" t="s">
        <v>43</v>
      </c>
      <c r="S7" s="641"/>
      <c r="T7" s="641"/>
      <c r="U7" s="642"/>
    </row>
    <row r="8" spans="1:21" ht="39.75" customHeight="1">
      <c r="A8" s="636"/>
      <c r="B8" s="628"/>
      <c r="C8" s="628"/>
      <c r="D8" s="628"/>
      <c r="E8" s="628"/>
      <c r="F8" s="628"/>
      <c r="G8" s="628"/>
      <c r="H8" s="160" t="s">
        <v>120</v>
      </c>
      <c r="I8" s="160" t="s">
        <v>158</v>
      </c>
      <c r="J8" s="160" t="s">
        <v>42</v>
      </c>
      <c r="K8" s="161" t="s">
        <v>44</v>
      </c>
      <c r="L8" s="161" t="s">
        <v>45</v>
      </c>
      <c r="M8" s="160" t="s">
        <v>116</v>
      </c>
      <c r="N8" s="160" t="s">
        <v>115</v>
      </c>
      <c r="O8" s="160" t="s">
        <v>46</v>
      </c>
      <c r="P8" s="160" t="s">
        <v>47</v>
      </c>
      <c r="Q8" s="160" t="s">
        <v>107</v>
      </c>
      <c r="R8" s="161" t="s">
        <v>108</v>
      </c>
      <c r="S8" s="161" t="s">
        <v>109</v>
      </c>
      <c r="T8" s="161" t="s">
        <v>110</v>
      </c>
      <c r="U8" s="161" t="s">
        <v>111</v>
      </c>
    </row>
    <row r="9" spans="1:21" s="89" customFormat="1" ht="15" customHeight="1">
      <c r="A9" s="86"/>
      <c r="B9" s="86"/>
      <c r="C9" s="87"/>
      <c r="D9" s="87"/>
      <c r="E9" s="87"/>
      <c r="F9" s="87"/>
      <c r="G9" s="88"/>
      <c r="H9" s="88"/>
      <c r="I9" s="88"/>
      <c r="J9" s="88"/>
      <c r="K9" s="88"/>
      <c r="L9" s="88"/>
      <c r="M9" s="88"/>
      <c r="N9" s="88"/>
      <c r="O9" s="88"/>
      <c r="P9" s="88"/>
      <c r="Q9" s="88"/>
      <c r="R9" s="88"/>
      <c r="S9" s="88"/>
      <c r="T9" s="88"/>
      <c r="U9" s="88"/>
    </row>
    <row r="10" spans="1:21" s="89" customFormat="1" ht="27.6" customHeight="1">
      <c r="A10" s="178">
        <v>1</v>
      </c>
      <c r="B10" s="178"/>
      <c r="C10" s="178"/>
      <c r="D10" s="178"/>
      <c r="E10" s="178"/>
      <c r="F10" s="179" t="s">
        <v>308</v>
      </c>
      <c r="G10" s="186"/>
      <c r="H10" s="88"/>
      <c r="I10" s="88"/>
      <c r="J10" s="88"/>
      <c r="K10" s="88"/>
      <c r="L10" s="88"/>
      <c r="M10" s="93">
        <v>0</v>
      </c>
      <c r="N10" s="94">
        <v>8901000</v>
      </c>
      <c r="O10" s="94">
        <v>4598423.01</v>
      </c>
      <c r="P10" s="94">
        <v>4598423.01</v>
      </c>
      <c r="Q10" s="94">
        <v>4598423.01</v>
      </c>
      <c r="R10" s="88"/>
      <c r="S10" s="88"/>
      <c r="T10" s="88"/>
      <c r="U10" s="88"/>
    </row>
    <row r="11" spans="1:21" s="89" customFormat="1" ht="11.25">
      <c r="A11" s="178"/>
      <c r="B11" s="178">
        <v>2</v>
      </c>
      <c r="C11" s="178"/>
      <c r="D11" s="178"/>
      <c r="E11" s="178"/>
      <c r="F11" s="179" t="s">
        <v>309</v>
      </c>
      <c r="G11" s="186"/>
      <c r="H11" s="87"/>
      <c r="I11" s="92"/>
      <c r="J11" s="92"/>
      <c r="K11" s="92"/>
      <c r="L11" s="93"/>
      <c r="M11" s="93">
        <v>0</v>
      </c>
      <c r="N11" s="94">
        <v>8901000</v>
      </c>
      <c r="O11" s="94">
        <v>4598423.01</v>
      </c>
      <c r="P11" s="94">
        <v>4598423.01</v>
      </c>
      <c r="Q11" s="94">
        <v>4598423.01</v>
      </c>
      <c r="R11" s="94"/>
      <c r="S11" s="94"/>
      <c r="T11" s="91"/>
      <c r="U11" s="95"/>
    </row>
    <row r="12" spans="1:21" s="89" customFormat="1" ht="25.9" customHeight="1">
      <c r="A12" s="178"/>
      <c r="B12" s="178"/>
      <c r="C12" s="178">
        <v>4</v>
      </c>
      <c r="D12" s="178"/>
      <c r="E12" s="178"/>
      <c r="F12" s="179" t="s">
        <v>331</v>
      </c>
      <c r="G12" s="186"/>
      <c r="H12" s="87"/>
      <c r="I12" s="93"/>
      <c r="J12" s="93"/>
      <c r="K12" s="93"/>
      <c r="L12" s="95"/>
      <c r="M12" s="93">
        <v>0</v>
      </c>
      <c r="N12" s="94">
        <v>8901000</v>
      </c>
      <c r="O12" s="94">
        <v>4598423.01</v>
      </c>
      <c r="P12" s="94">
        <v>4598423.01</v>
      </c>
      <c r="Q12" s="94">
        <v>4598423.01</v>
      </c>
      <c r="R12" s="94"/>
      <c r="S12" s="94"/>
      <c r="T12" s="95"/>
      <c r="U12" s="95"/>
    </row>
    <row r="13" spans="1:21" s="89" customFormat="1" ht="11.25">
      <c r="A13" s="178"/>
      <c r="B13" s="178"/>
      <c r="C13" s="178"/>
      <c r="D13" s="178">
        <v>1</v>
      </c>
      <c r="E13" s="178"/>
      <c r="F13" s="179" t="s">
        <v>332</v>
      </c>
      <c r="G13" s="186"/>
      <c r="H13" s="88"/>
      <c r="I13" s="88"/>
      <c r="J13" s="88"/>
      <c r="K13" s="90"/>
      <c r="L13" s="90"/>
      <c r="M13" s="93">
        <v>0</v>
      </c>
      <c r="N13" s="94">
        <v>8901000</v>
      </c>
      <c r="O13" s="94">
        <v>4598423.01</v>
      </c>
      <c r="P13" s="94">
        <v>4598423.01</v>
      </c>
      <c r="Q13" s="94">
        <v>4598423.01</v>
      </c>
      <c r="R13" s="88"/>
      <c r="S13" s="88"/>
      <c r="T13" s="88"/>
      <c r="U13" s="88"/>
    </row>
    <row r="14" spans="1:21" s="89" customFormat="1" ht="29.45" customHeight="1">
      <c r="A14" s="178"/>
      <c r="B14" s="178"/>
      <c r="C14" s="178"/>
      <c r="D14" s="178"/>
      <c r="E14" s="178">
        <v>210</v>
      </c>
      <c r="F14" s="179" t="s">
        <v>333</v>
      </c>
      <c r="G14" s="186" t="s">
        <v>313</v>
      </c>
      <c r="H14" s="448">
        <v>0</v>
      </c>
      <c r="I14" s="448">
        <v>1</v>
      </c>
      <c r="J14" s="521">
        <v>0.51700000000000002</v>
      </c>
      <c r="K14" s="517">
        <f>IFERROR(J14/H14*100,0)</f>
        <v>0</v>
      </c>
      <c r="L14" s="517">
        <f>+J14/I14*1</f>
        <v>0.51700000000000002</v>
      </c>
      <c r="M14" s="93">
        <v>0</v>
      </c>
      <c r="N14" s="94">
        <v>8901000</v>
      </c>
      <c r="O14" s="94">
        <v>4598423.01</v>
      </c>
      <c r="P14" s="94">
        <v>4598423.01</v>
      </c>
      <c r="Q14" s="94">
        <v>4598423.01</v>
      </c>
      <c r="R14" s="182">
        <f>IFERROR(O14/M14*100,0)</f>
        <v>0</v>
      </c>
      <c r="S14" s="182">
        <f>IFERROR(O14/N14*100,0)</f>
        <v>51.661869565217387</v>
      </c>
      <c r="T14" s="182">
        <f>IFERROR(P14/M14*100,0)</f>
        <v>0</v>
      </c>
      <c r="U14" s="182">
        <f>IFERROR(P14/N14*100,0)</f>
        <v>51.661869565217387</v>
      </c>
    </row>
    <row r="15" spans="1:21" s="89" customFormat="1" ht="15" customHeight="1">
      <c r="A15" s="91"/>
      <c r="B15" s="91"/>
      <c r="C15" s="91"/>
      <c r="D15" s="91"/>
      <c r="E15" s="91"/>
      <c r="F15" s="91"/>
      <c r="G15" s="91"/>
      <c r="H15" s="91"/>
      <c r="I15" s="93"/>
      <c r="J15" s="93"/>
      <c r="K15" s="93"/>
      <c r="L15" s="93"/>
      <c r="M15" s="93"/>
      <c r="N15" s="94"/>
      <c r="O15" s="94"/>
      <c r="P15" s="94"/>
      <c r="Q15" s="94"/>
      <c r="R15" s="94"/>
      <c r="S15" s="94"/>
      <c r="T15" s="91"/>
      <c r="U15" s="95"/>
    </row>
    <row r="16" spans="1:21" s="89" customFormat="1" ht="15" customHeight="1">
      <c r="A16" s="440"/>
      <c r="B16" s="440"/>
      <c r="C16" s="440"/>
      <c r="D16" s="440"/>
      <c r="E16" s="440"/>
      <c r="F16" s="441" t="s">
        <v>411</v>
      </c>
      <c r="G16" s="440"/>
      <c r="H16" s="440"/>
      <c r="I16" s="442"/>
      <c r="J16" s="442"/>
      <c r="K16" s="442"/>
      <c r="L16" s="442"/>
      <c r="M16" s="443">
        <f>+M10</f>
        <v>0</v>
      </c>
      <c r="N16" s="443">
        <f t="shared" ref="N16:Q16" si="0">+N10</f>
        <v>8901000</v>
      </c>
      <c r="O16" s="443">
        <f t="shared" si="0"/>
        <v>4598423.01</v>
      </c>
      <c r="P16" s="443">
        <f t="shared" si="0"/>
        <v>4598423.01</v>
      </c>
      <c r="Q16" s="443">
        <f t="shared" si="0"/>
        <v>4598423.01</v>
      </c>
      <c r="R16" s="444"/>
      <c r="S16" s="444"/>
      <c r="T16" s="440"/>
      <c r="U16" s="445"/>
    </row>
    <row r="17" spans="1:21" s="89" customFormat="1" ht="15" customHeight="1">
      <c r="A17" s="96"/>
      <c r="B17" s="96"/>
      <c r="C17" s="96"/>
      <c r="D17" s="96"/>
      <c r="E17" s="96"/>
      <c r="F17" s="96"/>
      <c r="G17" s="96"/>
      <c r="H17" s="96"/>
      <c r="I17" s="97"/>
      <c r="J17" s="97"/>
      <c r="K17" s="97"/>
      <c r="L17" s="97"/>
      <c r="M17" s="97"/>
      <c r="N17" s="98"/>
      <c r="O17" s="98"/>
      <c r="P17" s="98"/>
      <c r="Q17" s="98"/>
      <c r="R17" s="98"/>
      <c r="S17" s="98"/>
      <c r="T17" s="96"/>
      <c r="U17" s="99"/>
    </row>
    <row r="18" spans="1:21">
      <c r="A18" s="34"/>
      <c r="B18" s="82"/>
      <c r="C18" s="34"/>
      <c r="D18" s="34"/>
      <c r="F18" s="34"/>
    </row>
    <row r="19" spans="1:21">
      <c r="B19" s="35"/>
      <c r="C19" s="36"/>
      <c r="D19" s="36"/>
      <c r="N19" s="37"/>
      <c r="O19" s="37"/>
    </row>
    <row r="20" spans="1:21">
      <c r="B20" s="38"/>
      <c r="C20" s="38"/>
      <c r="D20" s="38"/>
      <c r="N20" s="39"/>
      <c r="O20" s="39"/>
    </row>
    <row r="24" spans="1:21">
      <c r="F24" s="199"/>
    </row>
    <row r="25" spans="1:21">
      <c r="F25" s="199"/>
    </row>
    <row r="26" spans="1:21">
      <c r="F26" s="199"/>
    </row>
    <row r="27" spans="1:21">
      <c r="F27" s="199"/>
    </row>
    <row r="28" spans="1:21">
      <c r="F28" s="199"/>
    </row>
    <row r="29" spans="1:21">
      <c r="F29" s="199"/>
    </row>
    <row r="30" spans="1:21">
      <c r="F30" s="199"/>
    </row>
    <row r="31" spans="1:21">
      <c r="F31" s="199"/>
    </row>
    <row r="32" spans="1:21">
      <c r="F32" s="199"/>
    </row>
    <row r="33" spans="6:6">
      <c r="F33" s="199"/>
    </row>
    <row r="34" spans="6:6">
      <c r="F34" s="199"/>
    </row>
    <row r="35" spans="6:6">
      <c r="F35" s="199"/>
    </row>
    <row r="36" spans="6:6">
      <c r="F36" s="199"/>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2" orientation="landscape" r:id="rId1"/>
  <headerFooter scaleWithDoc="0">
    <oddHeader>&amp;C&amp;G</oddHeader>
    <oddFooter>&amp;C&amp;G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Z97"/>
  <sheetViews>
    <sheetView showGridLines="0" topLeftCell="A73" zoomScale="85" zoomScaleNormal="85" zoomScaleSheetLayoutView="70" workbookViewId="0">
      <selection activeCell="J88" sqref="J88"/>
    </sheetView>
  </sheetViews>
  <sheetFormatPr baseColWidth="10" defaultColWidth="11.42578125" defaultRowHeight="13.5"/>
  <cols>
    <col min="1" max="1" width="3.85546875" style="33" customWidth="1"/>
    <col min="2" max="4" width="3.140625" style="33" customWidth="1"/>
    <col min="5" max="5" width="4" style="33" customWidth="1"/>
    <col min="6" max="6" width="30.7109375" style="33" customWidth="1"/>
    <col min="7" max="7" width="11.7109375" style="33" customWidth="1"/>
    <col min="8" max="8" width="9.28515625" style="33" bestFit="1" customWidth="1"/>
    <col min="9" max="9" width="11.28515625" style="33" bestFit="1" customWidth="1"/>
    <col min="10" max="10" width="10.28515625" style="33" bestFit="1" customWidth="1"/>
    <col min="11" max="11" width="6.7109375" style="33" customWidth="1"/>
    <col min="12" max="12" width="7.140625" style="33" customWidth="1"/>
    <col min="13" max="17" width="16.85546875" style="33" bestFit="1" customWidth="1"/>
    <col min="18" max="18" width="8.140625" style="33" customWidth="1"/>
    <col min="19" max="19" width="8.28515625" style="33" customWidth="1"/>
    <col min="20" max="20" width="8.140625" style="33" customWidth="1"/>
    <col min="21" max="21" width="7.85546875" style="33" customWidth="1"/>
    <col min="22" max="23" width="11.42578125" style="33"/>
    <col min="24" max="25" width="19" style="33" bestFit="1" customWidth="1"/>
    <col min="26" max="26" width="20.140625" style="33" bestFit="1" customWidth="1"/>
    <col min="27" max="16384" width="11.42578125" style="33"/>
  </cols>
  <sheetData>
    <row r="1" spans="1:21" ht="25.35" customHeight="1">
      <c r="A1" s="620" t="s">
        <v>85</v>
      </c>
      <c r="B1" s="621"/>
      <c r="C1" s="621"/>
      <c r="D1" s="621"/>
      <c r="E1" s="621"/>
      <c r="F1" s="621"/>
      <c r="G1" s="621"/>
      <c r="H1" s="621"/>
      <c r="I1" s="621"/>
      <c r="J1" s="621"/>
      <c r="K1" s="621"/>
      <c r="L1" s="621"/>
      <c r="M1" s="621"/>
      <c r="N1" s="621"/>
      <c r="O1" s="621"/>
      <c r="P1" s="621"/>
      <c r="Q1" s="621"/>
      <c r="R1" s="621"/>
      <c r="S1" s="621"/>
      <c r="T1" s="621"/>
      <c r="U1" s="622"/>
    </row>
    <row r="2" spans="1:21" ht="36" customHeight="1">
      <c r="A2" s="646" t="s">
        <v>966</v>
      </c>
      <c r="B2" s="647"/>
      <c r="C2" s="647"/>
      <c r="D2" s="647"/>
      <c r="E2" s="647"/>
      <c r="F2" s="647"/>
      <c r="G2" s="647"/>
      <c r="H2" s="647"/>
      <c r="I2" s="647"/>
      <c r="J2" s="647"/>
      <c r="K2" s="647"/>
      <c r="L2" s="647"/>
      <c r="M2" s="647"/>
      <c r="N2" s="647"/>
      <c r="O2" s="647"/>
      <c r="P2" s="647"/>
      <c r="Q2" s="647"/>
      <c r="R2" s="647"/>
      <c r="S2" s="647"/>
      <c r="T2" s="647"/>
      <c r="U2" s="648"/>
    </row>
    <row r="3" spans="1:21" ht="6" customHeight="1">
      <c r="U3" s="103"/>
    </row>
    <row r="4" spans="1:21" ht="20.100000000000001" customHeight="1">
      <c r="A4" s="602" t="s">
        <v>195</v>
      </c>
      <c r="B4" s="629"/>
      <c r="C4" s="629"/>
      <c r="D4" s="629"/>
      <c r="E4" s="629"/>
      <c r="F4" s="629"/>
      <c r="G4" s="629"/>
      <c r="H4" s="629"/>
      <c r="I4" s="629"/>
      <c r="J4" s="629"/>
      <c r="K4" s="629"/>
      <c r="L4" s="629"/>
      <c r="M4" s="629"/>
      <c r="N4" s="629"/>
      <c r="O4" s="629"/>
      <c r="P4" s="629"/>
      <c r="Q4" s="629"/>
      <c r="R4" s="629"/>
      <c r="S4" s="629"/>
      <c r="T4" s="629"/>
      <c r="U4" s="630"/>
    </row>
    <row r="5" spans="1:21" ht="20.100000000000001" customHeight="1">
      <c r="A5" s="631" t="s">
        <v>196</v>
      </c>
      <c r="B5" s="632"/>
      <c r="C5" s="632"/>
      <c r="D5" s="632"/>
      <c r="E5" s="632"/>
      <c r="F5" s="632"/>
      <c r="G5" s="632"/>
      <c r="H5" s="632"/>
      <c r="I5" s="632"/>
      <c r="J5" s="632"/>
      <c r="K5" s="632"/>
      <c r="L5" s="632"/>
      <c r="M5" s="632"/>
      <c r="N5" s="632"/>
      <c r="O5" s="632"/>
      <c r="P5" s="632"/>
      <c r="Q5" s="632"/>
      <c r="R5" s="632"/>
      <c r="S5" s="632"/>
      <c r="T5" s="632"/>
      <c r="U5" s="633"/>
    </row>
    <row r="6" spans="1:21" ht="15" customHeight="1">
      <c r="A6" s="634" t="s">
        <v>81</v>
      </c>
      <c r="B6" s="626" t="s">
        <v>39</v>
      </c>
      <c r="C6" s="626" t="s">
        <v>37</v>
      </c>
      <c r="D6" s="626" t="s">
        <v>38</v>
      </c>
      <c r="E6" s="626" t="s">
        <v>7</v>
      </c>
      <c r="F6" s="626" t="s">
        <v>8</v>
      </c>
      <c r="G6" s="626" t="s">
        <v>23</v>
      </c>
      <c r="H6" s="158" t="s">
        <v>10</v>
      </c>
      <c r="I6" s="158"/>
      <c r="J6" s="158"/>
      <c r="K6" s="158"/>
      <c r="L6" s="158"/>
      <c r="M6" s="158"/>
      <c r="N6" s="158"/>
      <c r="O6" s="158"/>
      <c r="P6" s="158"/>
      <c r="Q6" s="158"/>
      <c r="R6" s="158"/>
      <c r="S6" s="158"/>
      <c r="T6" s="158"/>
      <c r="U6" s="159"/>
    </row>
    <row r="7" spans="1:21" ht="15" customHeight="1">
      <c r="A7" s="635"/>
      <c r="B7" s="627"/>
      <c r="C7" s="627"/>
      <c r="D7" s="627"/>
      <c r="E7" s="627"/>
      <c r="F7" s="627"/>
      <c r="G7" s="627"/>
      <c r="H7" s="637" t="s">
        <v>9</v>
      </c>
      <c r="I7" s="638"/>
      <c r="J7" s="639"/>
      <c r="K7" s="637" t="s">
        <v>43</v>
      </c>
      <c r="L7" s="639"/>
      <c r="M7" s="637" t="s">
        <v>91</v>
      </c>
      <c r="N7" s="638"/>
      <c r="O7" s="638"/>
      <c r="P7" s="638"/>
      <c r="Q7" s="639"/>
      <c r="R7" s="640" t="s">
        <v>43</v>
      </c>
      <c r="S7" s="641"/>
      <c r="T7" s="641"/>
      <c r="U7" s="642"/>
    </row>
    <row r="8" spans="1:21" ht="39.75" customHeight="1">
      <c r="A8" s="636"/>
      <c r="B8" s="628"/>
      <c r="C8" s="628"/>
      <c r="D8" s="628"/>
      <c r="E8" s="628"/>
      <c r="F8" s="628"/>
      <c r="G8" s="628"/>
      <c r="H8" s="160" t="s">
        <v>120</v>
      </c>
      <c r="I8" s="160" t="s">
        <v>158</v>
      </c>
      <c r="J8" s="160" t="s">
        <v>42</v>
      </c>
      <c r="K8" s="161" t="s">
        <v>44</v>
      </c>
      <c r="L8" s="161" t="s">
        <v>45</v>
      </c>
      <c r="M8" s="160" t="s">
        <v>116</v>
      </c>
      <c r="N8" s="160" t="s">
        <v>115</v>
      </c>
      <c r="O8" s="160" t="s">
        <v>46</v>
      </c>
      <c r="P8" s="160" t="s">
        <v>47</v>
      </c>
      <c r="Q8" s="160" t="s">
        <v>107</v>
      </c>
      <c r="R8" s="161" t="s">
        <v>108</v>
      </c>
      <c r="S8" s="161" t="s">
        <v>109</v>
      </c>
      <c r="T8" s="161" t="s">
        <v>110</v>
      </c>
      <c r="U8" s="161" t="s">
        <v>111</v>
      </c>
    </row>
    <row r="9" spans="1:21" s="89" customFormat="1" ht="15" customHeight="1">
      <c r="A9" s="86"/>
      <c r="B9" s="86"/>
      <c r="C9" s="86"/>
      <c r="D9" s="86"/>
      <c r="E9" s="86"/>
      <c r="F9" s="86"/>
      <c r="G9" s="200"/>
      <c r="H9" s="200"/>
      <c r="I9" s="200"/>
      <c r="J9" s="200"/>
      <c r="K9" s="200"/>
      <c r="L9" s="200"/>
      <c r="M9" s="200"/>
      <c r="N9" s="200"/>
      <c r="O9" s="200"/>
      <c r="P9" s="200"/>
      <c r="Q9" s="200"/>
      <c r="R9" s="200"/>
      <c r="S9" s="200"/>
      <c r="T9" s="200"/>
      <c r="U9" s="200"/>
    </row>
    <row r="10" spans="1:21" s="89" customFormat="1" ht="24" customHeight="1">
      <c r="A10" s="178">
        <v>1</v>
      </c>
      <c r="B10" s="178"/>
      <c r="C10" s="178"/>
      <c r="D10" s="178"/>
      <c r="E10" s="178"/>
      <c r="F10" s="408" t="s">
        <v>308</v>
      </c>
      <c r="G10" s="186"/>
      <c r="H10" s="88"/>
      <c r="I10" s="88"/>
      <c r="J10" s="88"/>
      <c r="K10" s="88"/>
      <c r="L10" s="88"/>
      <c r="M10" s="298">
        <v>348868092</v>
      </c>
      <c r="N10" s="94">
        <v>350706242.36000001</v>
      </c>
      <c r="O10" s="94">
        <v>206965626.01999998</v>
      </c>
      <c r="P10" s="94">
        <v>206965626.01999998</v>
      </c>
      <c r="Q10" s="94">
        <v>206606526.01999998</v>
      </c>
      <c r="R10" s="94"/>
      <c r="S10" s="94"/>
      <c r="T10" s="91"/>
      <c r="U10" s="95"/>
    </row>
    <row r="11" spans="1:21" s="89" customFormat="1" ht="11.25">
      <c r="A11" s="178"/>
      <c r="B11" s="178">
        <v>2</v>
      </c>
      <c r="C11" s="178"/>
      <c r="D11" s="178"/>
      <c r="E11" s="178"/>
      <c r="F11" s="408" t="s">
        <v>309</v>
      </c>
      <c r="G11" s="186"/>
      <c r="H11" s="87"/>
      <c r="I11" s="92"/>
      <c r="J11" s="92"/>
      <c r="K11" s="92"/>
      <c r="L11" s="93"/>
      <c r="M11" s="298">
        <v>343492873</v>
      </c>
      <c r="N11" s="94">
        <v>346631023.36000001</v>
      </c>
      <c r="O11" s="94">
        <v>205188361.43999997</v>
      </c>
      <c r="P11" s="94">
        <v>205188361.43999997</v>
      </c>
      <c r="Q11" s="94">
        <v>204829261.43999997</v>
      </c>
      <c r="R11" s="94"/>
      <c r="S11" s="94"/>
      <c r="T11" s="91"/>
      <c r="U11" s="95"/>
    </row>
    <row r="12" spans="1:21" s="89" customFormat="1" ht="11.25">
      <c r="A12" s="178"/>
      <c r="B12" s="178"/>
      <c r="C12" s="178">
        <v>3</v>
      </c>
      <c r="D12" s="178"/>
      <c r="E12" s="178"/>
      <c r="F12" s="408" t="s">
        <v>310</v>
      </c>
      <c r="G12" s="186"/>
      <c r="H12" s="87"/>
      <c r="I12" s="93"/>
      <c r="J12" s="93"/>
      <c r="K12" s="93"/>
      <c r="L12" s="95"/>
      <c r="M12" s="298">
        <v>66715938</v>
      </c>
      <c r="N12" s="94">
        <v>67061022.759999998</v>
      </c>
      <c r="O12" s="94">
        <v>39249904.229999997</v>
      </c>
      <c r="P12" s="94">
        <v>39249904.229999997</v>
      </c>
      <c r="Q12" s="94">
        <v>39249904.229999997</v>
      </c>
      <c r="R12" s="94"/>
      <c r="S12" s="94"/>
      <c r="T12" s="91"/>
      <c r="U12" s="95"/>
    </row>
    <row r="13" spans="1:21" s="89" customFormat="1" ht="25.15" customHeight="1">
      <c r="A13" s="178"/>
      <c r="B13" s="178"/>
      <c r="C13" s="178"/>
      <c r="D13" s="178">
        <v>1</v>
      </c>
      <c r="E13" s="178"/>
      <c r="F13" s="408" t="s">
        <v>342</v>
      </c>
      <c r="G13" s="186"/>
      <c r="H13" s="88"/>
      <c r="I13" s="88"/>
      <c r="J13" s="88"/>
      <c r="K13" s="90"/>
      <c r="L13" s="90"/>
      <c r="M13" s="298">
        <v>66715938</v>
      </c>
      <c r="N13" s="94">
        <v>67061022.759999998</v>
      </c>
      <c r="O13" s="94">
        <v>39249904.229999997</v>
      </c>
      <c r="P13" s="94">
        <v>39249904.229999997</v>
      </c>
      <c r="Q13" s="94">
        <v>39249904.229999997</v>
      </c>
      <c r="R13" s="94"/>
      <c r="S13" s="94"/>
      <c r="T13" s="91"/>
      <c r="U13" s="95"/>
    </row>
    <row r="14" spans="1:21" s="89" customFormat="1" ht="11.25">
      <c r="A14" s="178"/>
      <c r="B14" s="178"/>
      <c r="C14" s="178"/>
      <c r="D14" s="178"/>
      <c r="E14" s="178">
        <v>205</v>
      </c>
      <c r="F14" s="408" t="s">
        <v>343</v>
      </c>
      <c r="G14" s="186" t="s">
        <v>344</v>
      </c>
      <c r="H14" s="456">
        <v>50000</v>
      </c>
      <c r="I14" s="456">
        <v>37500</v>
      </c>
      <c r="J14" s="456">
        <v>37500</v>
      </c>
      <c r="K14" s="457">
        <f>+J14/H14*1</f>
        <v>0.75</v>
      </c>
      <c r="L14" s="457">
        <f>J14/I14*1</f>
        <v>1</v>
      </c>
      <c r="M14" s="298">
        <v>66715938</v>
      </c>
      <c r="N14" s="94">
        <v>67061022.759999998</v>
      </c>
      <c r="O14" s="94">
        <v>39249904.229999997</v>
      </c>
      <c r="P14" s="94">
        <v>39249904.229999997</v>
      </c>
      <c r="Q14" s="94">
        <v>39249904.229999997</v>
      </c>
      <c r="R14" s="94">
        <f>IFERROR(O14/M14*100,0)</f>
        <v>58.831375840057888</v>
      </c>
      <c r="S14" s="94">
        <f>IFERROR(O14/N14*100,0)</f>
        <v>58.528639460911194</v>
      </c>
      <c r="T14" s="94">
        <f>IFERROR(P14/M14*100,0)</f>
        <v>58.831375840057888</v>
      </c>
      <c r="U14" s="94">
        <f>IFERROR(P14/N14*100,0)</f>
        <v>58.528639460911194</v>
      </c>
    </row>
    <row r="15" spans="1:21" s="89" customFormat="1" ht="25.9" customHeight="1">
      <c r="A15" s="178"/>
      <c r="B15" s="178"/>
      <c r="C15" s="178">
        <v>4</v>
      </c>
      <c r="D15" s="178"/>
      <c r="E15" s="178"/>
      <c r="F15" s="408" t="s">
        <v>331</v>
      </c>
      <c r="G15" s="186"/>
      <c r="H15" s="93"/>
      <c r="I15" s="93"/>
      <c r="J15" s="93"/>
      <c r="K15" s="93"/>
      <c r="L15" s="93"/>
      <c r="M15" s="298">
        <v>151234776</v>
      </c>
      <c r="N15" s="94">
        <v>153027841.59999999</v>
      </c>
      <c r="O15" s="94">
        <v>90863907.689999998</v>
      </c>
      <c r="P15" s="94">
        <v>90863907.689999998</v>
      </c>
      <c r="Q15" s="94">
        <v>90863907.689999998</v>
      </c>
      <c r="R15" s="94"/>
      <c r="S15" s="94"/>
      <c r="T15" s="91"/>
      <c r="U15" s="95"/>
    </row>
    <row r="16" spans="1:21" s="89" customFormat="1" ht="11.25">
      <c r="A16" s="178"/>
      <c r="B16" s="178"/>
      <c r="C16" s="178"/>
      <c r="D16" s="178">
        <v>1</v>
      </c>
      <c r="E16" s="178"/>
      <c r="F16" s="408" t="s">
        <v>332</v>
      </c>
      <c r="G16" s="186"/>
      <c r="H16" s="93"/>
      <c r="I16" s="93"/>
      <c r="J16" s="93"/>
      <c r="K16" s="93"/>
      <c r="L16" s="93"/>
      <c r="M16" s="298">
        <v>59056414</v>
      </c>
      <c r="N16" s="94">
        <v>59056414</v>
      </c>
      <c r="O16" s="94">
        <v>34078564.289999999</v>
      </c>
      <c r="P16" s="94">
        <v>34078564.289999999</v>
      </c>
      <c r="Q16" s="94">
        <v>34078564.289999999</v>
      </c>
      <c r="R16" s="94"/>
      <c r="S16" s="94"/>
      <c r="T16" s="91"/>
      <c r="U16" s="95"/>
    </row>
    <row r="17" spans="1:21" s="89" customFormat="1" ht="25.9" customHeight="1">
      <c r="A17" s="178"/>
      <c r="B17" s="178"/>
      <c r="C17" s="178"/>
      <c r="D17" s="178"/>
      <c r="E17" s="178">
        <v>211</v>
      </c>
      <c r="F17" s="408" t="s">
        <v>345</v>
      </c>
      <c r="G17" s="186" t="s">
        <v>304</v>
      </c>
      <c r="H17" s="456">
        <v>1500</v>
      </c>
      <c r="I17" s="456">
        <v>1125</v>
      </c>
      <c r="J17" s="456">
        <v>1125</v>
      </c>
      <c r="K17" s="457">
        <f>+J17/H17*1</f>
        <v>0.75</v>
      </c>
      <c r="L17" s="457">
        <f>+J17/I17*1</f>
        <v>1</v>
      </c>
      <c r="M17" s="298">
        <v>59056414</v>
      </c>
      <c r="N17" s="94">
        <v>59056414</v>
      </c>
      <c r="O17" s="94">
        <v>34078564.289999999</v>
      </c>
      <c r="P17" s="94">
        <v>34078564.289999999</v>
      </c>
      <c r="Q17" s="94">
        <v>34078564.289999999</v>
      </c>
      <c r="R17" s="94">
        <f t="shared" ref="R17" si="0">IFERROR(O17/M17*100,0)</f>
        <v>57.705102599016591</v>
      </c>
      <c r="S17" s="94">
        <f t="shared" ref="S17" si="1">IFERROR(O17/N17*100,0)</f>
        <v>57.705102599016591</v>
      </c>
      <c r="T17" s="94">
        <f t="shared" ref="T17" si="2">IFERROR(P17/M17*100,0)</f>
        <v>57.705102599016591</v>
      </c>
      <c r="U17" s="94">
        <f t="shared" ref="U17" si="3">IFERROR(P17/N17*100,0)</f>
        <v>57.705102599016591</v>
      </c>
    </row>
    <row r="18" spans="1:21" s="89" customFormat="1" ht="11.25">
      <c r="A18" s="178"/>
      <c r="B18" s="178"/>
      <c r="C18" s="178"/>
      <c r="D18" s="178">
        <v>2</v>
      </c>
      <c r="E18" s="178"/>
      <c r="F18" s="408" t="s">
        <v>335</v>
      </c>
      <c r="G18" s="186"/>
      <c r="H18" s="93"/>
      <c r="I18" s="93"/>
      <c r="J18" s="93"/>
      <c r="K18" s="457"/>
      <c r="L18" s="457"/>
      <c r="M18" s="298">
        <v>92178362</v>
      </c>
      <c r="N18" s="94">
        <v>93971427.599999994</v>
      </c>
      <c r="O18" s="94">
        <v>56785343.399999999</v>
      </c>
      <c r="P18" s="94">
        <v>56785343.399999999</v>
      </c>
      <c r="Q18" s="94">
        <v>56785343.399999999</v>
      </c>
      <c r="R18" s="94"/>
      <c r="S18" s="94"/>
      <c r="T18" s="91"/>
      <c r="U18" s="95"/>
    </row>
    <row r="19" spans="1:21" s="89" customFormat="1" ht="25.9" customHeight="1">
      <c r="A19" s="178"/>
      <c r="B19" s="178"/>
      <c r="C19" s="178"/>
      <c r="D19" s="178"/>
      <c r="E19" s="178">
        <v>215</v>
      </c>
      <c r="F19" s="408" t="s">
        <v>346</v>
      </c>
      <c r="G19" s="186" t="s">
        <v>304</v>
      </c>
      <c r="H19" s="458">
        <v>2100</v>
      </c>
      <c r="I19" s="458">
        <v>1578</v>
      </c>
      <c r="J19" s="458">
        <v>1578</v>
      </c>
      <c r="K19" s="457">
        <f>+J19/H19*1</f>
        <v>0.75142857142857145</v>
      </c>
      <c r="L19" s="457">
        <f t="shared" ref="L19:L31" si="4">+J19/I19*1</f>
        <v>1</v>
      </c>
      <c r="M19" s="298">
        <v>92178362</v>
      </c>
      <c r="N19" s="94">
        <v>93971427.599999994</v>
      </c>
      <c r="O19" s="94">
        <v>56785343.399999999</v>
      </c>
      <c r="P19" s="94">
        <v>56785343.399999999</v>
      </c>
      <c r="Q19" s="94">
        <v>56785343.399999999</v>
      </c>
      <c r="R19" s="94">
        <f t="shared" ref="R19" si="5">IFERROR(O19/M19*100,0)</f>
        <v>61.603767053270055</v>
      </c>
      <c r="S19" s="94">
        <f t="shared" ref="S19" si="6">IFERROR(O19/N19*100,0)</f>
        <v>60.4283076784927</v>
      </c>
      <c r="T19" s="94">
        <f t="shared" ref="T19" si="7">IFERROR(P19/M19*100,0)</f>
        <v>61.603767053270055</v>
      </c>
      <c r="U19" s="94">
        <f t="shared" ref="U19" si="8">IFERROR(P19/N19*100,0)</f>
        <v>60.4283076784927</v>
      </c>
    </row>
    <row r="20" spans="1:21" s="89" customFormat="1" ht="11.25">
      <c r="A20" s="178"/>
      <c r="B20" s="178"/>
      <c r="C20" s="178">
        <v>5</v>
      </c>
      <c r="D20" s="178"/>
      <c r="E20" s="178"/>
      <c r="F20" s="408" t="s">
        <v>314</v>
      </c>
      <c r="G20" s="186"/>
      <c r="H20" s="93"/>
      <c r="I20" s="93"/>
      <c r="J20" s="93"/>
      <c r="K20" s="457"/>
      <c r="L20" s="457"/>
      <c r="M20" s="298">
        <v>2411086</v>
      </c>
      <c r="N20" s="94">
        <v>2411086</v>
      </c>
      <c r="O20" s="94">
        <v>648943.21</v>
      </c>
      <c r="P20" s="94">
        <v>648943.21</v>
      </c>
      <c r="Q20" s="94">
        <v>648943.21</v>
      </c>
      <c r="R20" s="94"/>
      <c r="S20" s="94"/>
      <c r="T20" s="91"/>
      <c r="U20" s="95"/>
    </row>
    <row r="21" spans="1:21" s="89" customFormat="1" ht="11.25">
      <c r="A21" s="178"/>
      <c r="B21" s="178"/>
      <c r="C21" s="178"/>
      <c r="D21" s="178">
        <v>1</v>
      </c>
      <c r="E21" s="178"/>
      <c r="F21" s="408" t="s">
        <v>315</v>
      </c>
      <c r="G21" s="186"/>
      <c r="H21" s="93"/>
      <c r="I21" s="93"/>
      <c r="J21" s="93"/>
      <c r="K21" s="457"/>
      <c r="L21" s="457"/>
      <c r="M21" s="298">
        <v>2411086</v>
      </c>
      <c r="N21" s="94">
        <v>2411086</v>
      </c>
      <c r="O21" s="94">
        <v>648943.21</v>
      </c>
      <c r="P21" s="94">
        <v>648943.21</v>
      </c>
      <c r="Q21" s="94">
        <v>648943.21</v>
      </c>
      <c r="R21" s="94"/>
      <c r="S21" s="94"/>
      <c r="T21" s="91"/>
      <c r="U21" s="95"/>
    </row>
    <row r="22" spans="1:21" s="89" customFormat="1" ht="15.6" customHeight="1">
      <c r="A22" s="178"/>
      <c r="B22" s="178"/>
      <c r="C22" s="178"/>
      <c r="D22" s="178"/>
      <c r="E22" s="178">
        <v>216</v>
      </c>
      <c r="F22" s="408" t="s">
        <v>347</v>
      </c>
      <c r="G22" s="186" t="s">
        <v>344</v>
      </c>
      <c r="H22" s="456">
        <v>12000</v>
      </c>
      <c r="I22" s="456">
        <v>10500</v>
      </c>
      <c r="J22" s="456">
        <v>10500</v>
      </c>
      <c r="K22" s="457">
        <f>+J22/H22*1</f>
        <v>0.875</v>
      </c>
      <c r="L22" s="457">
        <f t="shared" si="4"/>
        <v>1</v>
      </c>
      <c r="M22" s="298">
        <v>2411086</v>
      </c>
      <c r="N22" s="94">
        <v>2411086</v>
      </c>
      <c r="O22" s="94">
        <v>648943.21</v>
      </c>
      <c r="P22" s="94">
        <v>648943.21</v>
      </c>
      <c r="Q22" s="94">
        <v>648943.21</v>
      </c>
      <c r="R22" s="94">
        <f t="shared" ref="R22" si="9">IFERROR(O22/M22*100,0)</f>
        <v>26.914975658271835</v>
      </c>
      <c r="S22" s="94">
        <f t="shared" ref="S22" si="10">IFERROR(O22/N22*100,0)</f>
        <v>26.914975658271835</v>
      </c>
      <c r="T22" s="94">
        <f t="shared" ref="T22" si="11">IFERROR(P22/M22*100,0)</f>
        <v>26.914975658271835</v>
      </c>
      <c r="U22" s="94">
        <f t="shared" ref="U22" si="12">IFERROR(P22/N22*100,0)</f>
        <v>26.914975658271835</v>
      </c>
    </row>
    <row r="23" spans="1:21" s="89" customFormat="1" ht="13.15" customHeight="1">
      <c r="A23" s="178"/>
      <c r="B23" s="178"/>
      <c r="C23" s="178">
        <v>6</v>
      </c>
      <c r="D23" s="178"/>
      <c r="E23" s="178"/>
      <c r="F23" s="408" t="s">
        <v>337</v>
      </c>
      <c r="G23" s="186"/>
      <c r="H23" s="93"/>
      <c r="I23" s="93"/>
      <c r="J23" s="93"/>
      <c r="K23" s="457"/>
      <c r="L23" s="457"/>
      <c r="M23" s="298">
        <v>123131073</v>
      </c>
      <c r="N23" s="94">
        <v>124131073</v>
      </c>
      <c r="O23" s="94">
        <v>74425606.309999987</v>
      </c>
      <c r="P23" s="94">
        <v>74425606.309999987</v>
      </c>
      <c r="Q23" s="94">
        <v>74066506.309999987</v>
      </c>
      <c r="R23" s="94"/>
      <c r="S23" s="94"/>
      <c r="T23" s="91"/>
      <c r="U23" s="95"/>
    </row>
    <row r="24" spans="1:21" s="89" customFormat="1" ht="13.15" customHeight="1">
      <c r="A24" s="178"/>
      <c r="B24" s="178"/>
      <c r="C24" s="178"/>
      <c r="D24" s="178">
        <v>3</v>
      </c>
      <c r="E24" s="178"/>
      <c r="F24" s="408" t="s">
        <v>348</v>
      </c>
      <c r="G24" s="186"/>
      <c r="H24" s="93"/>
      <c r="I24" s="93"/>
      <c r="J24" s="93"/>
      <c r="K24" s="457"/>
      <c r="L24" s="457"/>
      <c r="M24" s="298">
        <v>19130925</v>
      </c>
      <c r="N24" s="94">
        <v>19130925</v>
      </c>
      <c r="O24" s="94">
        <v>14922510.9</v>
      </c>
      <c r="P24" s="94">
        <v>14922510.9</v>
      </c>
      <c r="Q24" s="94">
        <v>14712510.9</v>
      </c>
      <c r="R24" s="94"/>
      <c r="S24" s="94"/>
      <c r="T24" s="91"/>
      <c r="U24" s="95"/>
    </row>
    <row r="25" spans="1:21" s="89" customFormat="1" ht="13.15" customHeight="1">
      <c r="A25" s="178"/>
      <c r="B25" s="178"/>
      <c r="C25" s="178"/>
      <c r="D25" s="178"/>
      <c r="E25" s="178">
        <v>219</v>
      </c>
      <c r="F25" s="408" t="s">
        <v>349</v>
      </c>
      <c r="G25" s="186" t="s">
        <v>344</v>
      </c>
      <c r="H25" s="456">
        <v>4500</v>
      </c>
      <c r="I25" s="456">
        <v>4500</v>
      </c>
      <c r="J25" s="456">
        <v>4500</v>
      </c>
      <c r="K25" s="457">
        <f>+J25/H25*1</f>
        <v>1</v>
      </c>
      <c r="L25" s="457">
        <f t="shared" si="4"/>
        <v>1</v>
      </c>
      <c r="M25" s="298">
        <v>19130925</v>
      </c>
      <c r="N25" s="94">
        <v>19130925</v>
      </c>
      <c r="O25" s="94">
        <v>14922510.9</v>
      </c>
      <c r="P25" s="94">
        <v>14922510.9</v>
      </c>
      <c r="Q25" s="94">
        <v>14712510.9</v>
      </c>
      <c r="R25" s="94">
        <f>IFERROR(O25/M25*100,0)</f>
        <v>78.002035447841649</v>
      </c>
      <c r="S25" s="94">
        <f>IFERROR(O25/N25*100,0)</f>
        <v>78.002035447841649</v>
      </c>
      <c r="T25" s="94">
        <f>IFERROR(P25/M25*100,0)</f>
        <v>78.002035447841649</v>
      </c>
      <c r="U25" s="94">
        <f>IFERROR(P25/N25*100,0)</f>
        <v>78.002035447841649</v>
      </c>
    </row>
    <row r="26" spans="1:21" s="89" customFormat="1" ht="18" customHeight="1">
      <c r="A26" s="178"/>
      <c r="B26" s="178"/>
      <c r="C26" s="178"/>
      <c r="D26" s="178">
        <v>8</v>
      </c>
      <c r="E26" s="178"/>
      <c r="F26" s="408" t="s">
        <v>350</v>
      </c>
      <c r="G26" s="186"/>
      <c r="H26" s="93"/>
      <c r="I26" s="93"/>
      <c r="J26" s="93"/>
      <c r="K26" s="457"/>
      <c r="L26" s="457"/>
      <c r="M26" s="298">
        <v>51997389</v>
      </c>
      <c r="N26" s="94">
        <v>51997389</v>
      </c>
      <c r="O26" s="94">
        <v>27405442.149999999</v>
      </c>
      <c r="P26" s="94">
        <v>27405442.149999999</v>
      </c>
      <c r="Q26" s="94">
        <v>27256342.149999999</v>
      </c>
      <c r="R26" s="94"/>
      <c r="S26" s="94"/>
      <c r="T26" s="91"/>
      <c r="U26" s="95"/>
    </row>
    <row r="27" spans="1:21" s="89" customFormat="1" ht="36.6" customHeight="1">
      <c r="A27" s="178"/>
      <c r="B27" s="178"/>
      <c r="C27" s="178"/>
      <c r="D27" s="178"/>
      <c r="E27" s="178">
        <v>224</v>
      </c>
      <c r="F27" s="408" t="s">
        <v>351</v>
      </c>
      <c r="G27" s="186" t="s">
        <v>344</v>
      </c>
      <c r="H27" s="456">
        <v>1500</v>
      </c>
      <c r="I27" s="456">
        <v>1500</v>
      </c>
      <c r="J27" s="456">
        <v>1500</v>
      </c>
      <c r="K27" s="457">
        <f>+J27/H27*1</f>
        <v>1</v>
      </c>
      <c r="L27" s="457">
        <f t="shared" si="4"/>
        <v>1</v>
      </c>
      <c r="M27" s="298">
        <v>13913003</v>
      </c>
      <c r="N27" s="94">
        <v>13913003</v>
      </c>
      <c r="O27" s="94">
        <v>7114558.5199999996</v>
      </c>
      <c r="P27" s="94">
        <v>7114558.5199999996</v>
      </c>
      <c r="Q27" s="94">
        <v>7070458.5199999996</v>
      </c>
      <c r="R27" s="94">
        <f t="shared" ref="R27:R28" si="13">IFERROR(O27/M27*100,0)</f>
        <v>51.136038136410953</v>
      </c>
      <c r="S27" s="94">
        <f t="shared" ref="S27:S28" si="14">IFERROR(O27/N27*100,0)</f>
        <v>51.136038136410953</v>
      </c>
      <c r="T27" s="94">
        <f t="shared" ref="T27:T28" si="15">IFERROR(P27/M27*100,0)</f>
        <v>51.136038136410953</v>
      </c>
      <c r="U27" s="94">
        <f t="shared" ref="U27:U28" si="16">IFERROR(P27/N27*100,0)</f>
        <v>51.136038136410953</v>
      </c>
    </row>
    <row r="28" spans="1:21" s="89" customFormat="1" ht="24" customHeight="1">
      <c r="A28" s="178"/>
      <c r="B28" s="178"/>
      <c r="C28" s="178"/>
      <c r="D28" s="178"/>
      <c r="E28" s="178">
        <v>225</v>
      </c>
      <c r="F28" s="408" t="s">
        <v>352</v>
      </c>
      <c r="G28" s="186" t="s">
        <v>344</v>
      </c>
      <c r="H28" s="456">
        <v>2530</v>
      </c>
      <c r="I28" s="456">
        <v>2530</v>
      </c>
      <c r="J28" s="456">
        <v>2530</v>
      </c>
      <c r="K28" s="457">
        <f>+J28/H28*1</f>
        <v>1</v>
      </c>
      <c r="L28" s="457">
        <f t="shared" si="4"/>
        <v>1</v>
      </c>
      <c r="M28" s="298">
        <v>38084386</v>
      </c>
      <c r="N28" s="94">
        <v>38084386</v>
      </c>
      <c r="O28" s="94">
        <v>20290883.629999999</v>
      </c>
      <c r="P28" s="94">
        <v>20290883.629999999</v>
      </c>
      <c r="Q28" s="94">
        <v>20185883.629999999</v>
      </c>
      <c r="R28" s="94">
        <f t="shared" si="13"/>
        <v>53.278746912186001</v>
      </c>
      <c r="S28" s="94">
        <f t="shared" si="14"/>
        <v>53.278746912186001</v>
      </c>
      <c r="T28" s="94">
        <f t="shared" si="15"/>
        <v>53.278746912186001</v>
      </c>
      <c r="U28" s="94">
        <f t="shared" si="16"/>
        <v>53.278746912186001</v>
      </c>
    </row>
    <row r="29" spans="1:21" s="89" customFormat="1" ht="24" customHeight="1">
      <c r="A29" s="178"/>
      <c r="B29" s="178"/>
      <c r="C29" s="178"/>
      <c r="D29" s="178">
        <v>9</v>
      </c>
      <c r="E29" s="178"/>
      <c r="F29" s="408" t="s">
        <v>338</v>
      </c>
      <c r="G29" s="186"/>
      <c r="H29" s="93"/>
      <c r="I29" s="93"/>
      <c r="J29" s="93"/>
      <c r="K29" s="457"/>
      <c r="L29" s="457"/>
      <c r="M29" s="298">
        <v>52002759</v>
      </c>
      <c r="N29" s="94">
        <v>53002759</v>
      </c>
      <c r="O29" s="94">
        <v>32097653.259999998</v>
      </c>
      <c r="P29" s="94">
        <v>32097653.259999998</v>
      </c>
      <c r="Q29" s="94">
        <v>32097653.259999998</v>
      </c>
      <c r="R29" s="94"/>
      <c r="S29" s="94"/>
      <c r="T29" s="91"/>
      <c r="U29" s="95"/>
    </row>
    <row r="30" spans="1:21" s="89" customFormat="1" ht="13.15" customHeight="1">
      <c r="A30" s="178"/>
      <c r="B30" s="178"/>
      <c r="C30" s="178"/>
      <c r="D30" s="178"/>
      <c r="E30" s="178">
        <v>226</v>
      </c>
      <c r="F30" s="408" t="s">
        <v>353</v>
      </c>
      <c r="G30" s="186" t="s">
        <v>344</v>
      </c>
      <c r="H30" s="458">
        <v>300</v>
      </c>
      <c r="I30" s="458">
        <v>300</v>
      </c>
      <c r="J30" s="458">
        <v>0</v>
      </c>
      <c r="K30" s="457">
        <f t="shared" ref="K30" si="17">IFERROR(J30/H30*100,0)</f>
        <v>0</v>
      </c>
      <c r="L30" s="457">
        <f t="shared" si="4"/>
        <v>0</v>
      </c>
      <c r="M30" s="298">
        <v>13286467</v>
      </c>
      <c r="N30" s="94">
        <v>13286467</v>
      </c>
      <c r="O30" s="94">
        <v>5190851</v>
      </c>
      <c r="P30" s="94">
        <v>5190851</v>
      </c>
      <c r="Q30" s="94">
        <v>5190851</v>
      </c>
      <c r="R30" s="94">
        <f t="shared" ref="R30:R32" si="18">IFERROR(O30/M30*100,0)</f>
        <v>39.068708032014833</v>
      </c>
      <c r="S30" s="94">
        <f t="shared" ref="S30:S32" si="19">IFERROR(O30/N30*100,0)</f>
        <v>39.068708032014833</v>
      </c>
      <c r="T30" s="94">
        <f t="shared" ref="T30:T32" si="20">IFERROR(P30/M30*100,0)</f>
        <v>39.068708032014833</v>
      </c>
      <c r="U30" s="94">
        <f t="shared" ref="U30:U32" si="21">IFERROR(P30/N30*100,0)</f>
        <v>39.068708032014833</v>
      </c>
    </row>
    <row r="31" spans="1:21" s="89" customFormat="1" ht="34.9" customHeight="1">
      <c r="A31" s="178"/>
      <c r="B31" s="178"/>
      <c r="C31" s="178"/>
      <c r="D31" s="178"/>
      <c r="E31" s="178">
        <v>229</v>
      </c>
      <c r="F31" s="408" t="s">
        <v>354</v>
      </c>
      <c r="G31" s="186" t="s">
        <v>344</v>
      </c>
      <c r="H31" s="456">
        <v>2050</v>
      </c>
      <c r="I31" s="456">
        <v>2050</v>
      </c>
      <c r="J31" s="456">
        <v>2050</v>
      </c>
      <c r="K31" s="457">
        <f>+J31/H31*1</f>
        <v>1</v>
      </c>
      <c r="L31" s="457">
        <f t="shared" si="4"/>
        <v>1</v>
      </c>
      <c r="M31" s="298">
        <v>26070000</v>
      </c>
      <c r="N31" s="94">
        <v>26070000</v>
      </c>
      <c r="O31" s="94">
        <v>19461573.409999996</v>
      </c>
      <c r="P31" s="94">
        <v>19461573.409999996</v>
      </c>
      <c r="Q31" s="94">
        <v>19461573.409999996</v>
      </c>
      <c r="R31" s="94">
        <f t="shared" si="18"/>
        <v>74.651221365554264</v>
      </c>
      <c r="S31" s="94">
        <f t="shared" si="19"/>
        <v>74.651221365554264</v>
      </c>
      <c r="T31" s="94">
        <f t="shared" si="20"/>
        <v>74.651221365554264</v>
      </c>
      <c r="U31" s="94">
        <f t="shared" si="21"/>
        <v>74.651221365554264</v>
      </c>
    </row>
    <row r="32" spans="1:21" s="89" customFormat="1" ht="23.45" customHeight="1">
      <c r="A32" s="178"/>
      <c r="B32" s="178"/>
      <c r="C32" s="178"/>
      <c r="D32" s="178"/>
      <c r="E32" s="178">
        <v>230</v>
      </c>
      <c r="F32" s="408" t="s">
        <v>355</v>
      </c>
      <c r="G32" s="186" t="s">
        <v>344</v>
      </c>
      <c r="H32" s="456">
        <v>100000</v>
      </c>
      <c r="I32" s="456">
        <v>6000</v>
      </c>
      <c r="J32" s="456">
        <v>60000</v>
      </c>
      <c r="K32" s="457">
        <f>+J32/H32*1</f>
        <v>0.6</v>
      </c>
      <c r="L32" s="457">
        <f>+J32/I32*1</f>
        <v>10</v>
      </c>
      <c r="M32" s="298">
        <v>12646292</v>
      </c>
      <c r="N32" s="94">
        <v>13646292</v>
      </c>
      <c r="O32" s="94">
        <v>7445228.8500000006</v>
      </c>
      <c r="P32" s="94">
        <v>7445228.8500000006</v>
      </c>
      <c r="Q32" s="94">
        <v>7445228.8500000006</v>
      </c>
      <c r="R32" s="94">
        <f t="shared" si="18"/>
        <v>58.872820981834053</v>
      </c>
      <c r="S32" s="94">
        <f t="shared" si="19"/>
        <v>54.558621858597199</v>
      </c>
      <c r="T32" s="94">
        <f t="shared" si="20"/>
        <v>58.872820981834053</v>
      </c>
      <c r="U32" s="94">
        <f t="shared" si="21"/>
        <v>54.558621858597199</v>
      </c>
    </row>
    <row r="33" spans="1:21" s="89" customFormat="1" ht="13.15" customHeight="1">
      <c r="A33" s="178"/>
      <c r="B33" s="178">
        <v>3</v>
      </c>
      <c r="C33" s="178"/>
      <c r="D33" s="178"/>
      <c r="E33" s="178"/>
      <c r="F33" s="408" t="s">
        <v>356</v>
      </c>
      <c r="G33" s="186"/>
      <c r="H33" s="93"/>
      <c r="I33" s="93"/>
      <c r="J33" s="93"/>
      <c r="K33" s="93"/>
      <c r="L33" s="93"/>
      <c r="M33" s="298">
        <v>5375219</v>
      </c>
      <c r="N33" s="94">
        <v>4075219</v>
      </c>
      <c r="O33" s="94">
        <v>1777264.58</v>
      </c>
      <c r="P33" s="94">
        <v>1777264.58</v>
      </c>
      <c r="Q33" s="94">
        <v>1777264.58</v>
      </c>
      <c r="R33" s="94"/>
      <c r="S33" s="94"/>
      <c r="T33" s="91"/>
      <c r="U33" s="95"/>
    </row>
    <row r="34" spans="1:21" s="89" customFormat="1" ht="21" customHeight="1">
      <c r="A34" s="178"/>
      <c r="B34" s="178"/>
      <c r="C34" s="178">
        <v>1</v>
      </c>
      <c r="D34" s="178"/>
      <c r="E34" s="178"/>
      <c r="F34" s="408" t="s">
        <v>357</v>
      </c>
      <c r="G34" s="186"/>
      <c r="H34" s="93"/>
      <c r="I34" s="93"/>
      <c r="J34" s="93"/>
      <c r="K34" s="93"/>
      <c r="L34" s="93"/>
      <c r="M34" s="298">
        <v>5375219</v>
      </c>
      <c r="N34" s="94">
        <v>4075219</v>
      </c>
      <c r="O34" s="94">
        <v>1777264.58</v>
      </c>
      <c r="P34" s="94">
        <v>1777264.58</v>
      </c>
      <c r="Q34" s="94">
        <v>1777264.58</v>
      </c>
      <c r="R34" s="94"/>
      <c r="S34" s="94"/>
      <c r="T34" s="91"/>
      <c r="U34" s="95"/>
    </row>
    <row r="35" spans="1:21" s="89" customFormat="1" ht="13.15" customHeight="1">
      <c r="A35" s="178"/>
      <c r="B35" s="178"/>
      <c r="C35" s="178"/>
      <c r="D35" s="178">
        <v>2</v>
      </c>
      <c r="E35" s="178"/>
      <c r="F35" s="408" t="s">
        <v>358</v>
      </c>
      <c r="G35" s="186"/>
      <c r="H35" s="93"/>
      <c r="I35" s="93"/>
      <c r="J35" s="93"/>
      <c r="K35" s="93"/>
      <c r="L35" s="93"/>
      <c r="M35" s="298">
        <v>5375219</v>
      </c>
      <c r="N35" s="94">
        <v>4075219</v>
      </c>
      <c r="O35" s="94">
        <v>1777264.58</v>
      </c>
      <c r="P35" s="94">
        <v>1777264.58</v>
      </c>
      <c r="Q35" s="94">
        <v>1777264.58</v>
      </c>
      <c r="R35" s="94"/>
      <c r="S35" s="94"/>
      <c r="T35" s="91"/>
      <c r="U35" s="95"/>
    </row>
    <row r="36" spans="1:21" s="89" customFormat="1" ht="13.15" customHeight="1">
      <c r="A36" s="178"/>
      <c r="B36" s="178"/>
      <c r="C36" s="178"/>
      <c r="D36" s="178"/>
      <c r="E36" s="178">
        <v>232</v>
      </c>
      <c r="F36" s="408" t="s">
        <v>359</v>
      </c>
      <c r="G36" s="186" t="s">
        <v>344</v>
      </c>
      <c r="H36" s="456">
        <v>1954</v>
      </c>
      <c r="I36" s="456">
        <v>1504</v>
      </c>
      <c r="J36" s="456">
        <v>1504</v>
      </c>
      <c r="K36" s="457">
        <f>+J36/H36*1</f>
        <v>0.76970317297850566</v>
      </c>
      <c r="L36" s="457">
        <f>+J36/I36*1</f>
        <v>1</v>
      </c>
      <c r="M36" s="298">
        <v>5375219</v>
      </c>
      <c r="N36" s="94">
        <v>4075219</v>
      </c>
      <c r="O36" s="94">
        <v>1777264.58</v>
      </c>
      <c r="P36" s="94">
        <v>1777264.58</v>
      </c>
      <c r="Q36" s="94">
        <v>1777264.58</v>
      </c>
      <c r="R36" s="94">
        <f>IFERROR(O36/M36*100,0)</f>
        <v>33.064040367471542</v>
      </c>
      <c r="S36" s="94">
        <f>IFERROR(O36/N36*100,0)</f>
        <v>43.611510939657478</v>
      </c>
      <c r="T36" s="94">
        <f>IFERROR(P36/M36*100,0)</f>
        <v>33.064040367471542</v>
      </c>
      <c r="U36" s="94">
        <f>IFERROR(P36/N36*100,0)</f>
        <v>43.611510939657478</v>
      </c>
    </row>
    <row r="37" spans="1:21" s="89" customFormat="1" ht="27" customHeight="1">
      <c r="A37" s="178">
        <v>2</v>
      </c>
      <c r="B37" s="178"/>
      <c r="C37" s="178"/>
      <c r="D37" s="178"/>
      <c r="E37" s="178"/>
      <c r="F37" s="408" t="s">
        <v>299</v>
      </c>
      <c r="G37" s="186"/>
      <c r="H37" s="93"/>
      <c r="I37" s="93"/>
      <c r="J37" s="93"/>
      <c r="K37" s="93"/>
      <c r="L37" s="93"/>
      <c r="M37" s="298">
        <v>264152157</v>
      </c>
      <c r="N37" s="94">
        <v>267896918.82999998</v>
      </c>
      <c r="O37" s="94">
        <v>170471184.66999999</v>
      </c>
      <c r="P37" s="94">
        <v>170471184.66999999</v>
      </c>
      <c r="Q37" s="94">
        <v>170471184.66999999</v>
      </c>
      <c r="R37" s="94"/>
      <c r="S37" s="94"/>
      <c r="T37" s="91"/>
      <c r="U37" s="95"/>
    </row>
    <row r="38" spans="1:21" s="89" customFormat="1" ht="13.15" customHeight="1">
      <c r="A38" s="178"/>
      <c r="B38" s="178">
        <v>1</v>
      </c>
      <c r="C38" s="178"/>
      <c r="D38" s="178"/>
      <c r="E38" s="178"/>
      <c r="F38" s="408" t="s">
        <v>300</v>
      </c>
      <c r="G38" s="186"/>
      <c r="H38" s="93"/>
      <c r="I38" s="93"/>
      <c r="J38" s="93"/>
      <c r="K38" s="93"/>
      <c r="L38" s="93"/>
      <c r="M38" s="298">
        <v>264152157</v>
      </c>
      <c r="N38" s="94">
        <v>267896918.82999998</v>
      </c>
      <c r="O38" s="94">
        <v>170471184.66999999</v>
      </c>
      <c r="P38" s="94">
        <v>170471184.66999999</v>
      </c>
      <c r="Q38" s="94">
        <v>170471184.66999999</v>
      </c>
      <c r="R38" s="94"/>
      <c r="S38" s="94"/>
      <c r="T38" s="91"/>
      <c r="U38" s="95"/>
    </row>
    <row r="39" spans="1:21" s="89" customFormat="1" ht="21" customHeight="1">
      <c r="A39" s="178"/>
      <c r="B39" s="178"/>
      <c r="C39" s="178">
        <v>7</v>
      </c>
      <c r="D39" s="178"/>
      <c r="E39" s="178"/>
      <c r="F39" s="408" t="s">
        <v>301</v>
      </c>
      <c r="G39" s="186"/>
      <c r="H39" s="93"/>
      <c r="I39" s="93"/>
      <c r="J39" s="93"/>
      <c r="K39" s="93"/>
      <c r="L39" s="93"/>
      <c r="M39" s="298">
        <v>264152157</v>
      </c>
      <c r="N39" s="94">
        <v>267896918.82999998</v>
      </c>
      <c r="O39" s="94">
        <v>170471184.66999999</v>
      </c>
      <c r="P39" s="94">
        <v>170471184.66999999</v>
      </c>
      <c r="Q39" s="94">
        <v>170471184.66999999</v>
      </c>
      <c r="R39" s="94"/>
      <c r="S39" s="94"/>
      <c r="T39" s="91"/>
      <c r="U39" s="95"/>
    </row>
    <row r="40" spans="1:21" s="89" customFormat="1" ht="13.15" customHeight="1">
      <c r="A40" s="178"/>
      <c r="B40" s="178"/>
      <c r="C40" s="178"/>
      <c r="D40" s="178">
        <v>1</v>
      </c>
      <c r="E40" s="178"/>
      <c r="F40" s="408" t="s">
        <v>302</v>
      </c>
      <c r="G40" s="186"/>
      <c r="H40" s="93"/>
      <c r="I40" s="93"/>
      <c r="J40" s="93"/>
      <c r="K40" s="93"/>
      <c r="L40" s="93"/>
      <c r="M40" s="298">
        <v>179631152</v>
      </c>
      <c r="N40" s="94">
        <v>184643113.82999998</v>
      </c>
      <c r="O40" s="94">
        <v>112399712.94</v>
      </c>
      <c r="P40" s="94">
        <v>112399712.94</v>
      </c>
      <c r="Q40" s="94">
        <v>112399712.94</v>
      </c>
      <c r="R40" s="94"/>
      <c r="S40" s="94"/>
      <c r="T40" s="91"/>
      <c r="U40" s="95"/>
    </row>
    <row r="41" spans="1:21" ht="13.15" customHeight="1">
      <c r="A41" s="178"/>
      <c r="B41" s="178"/>
      <c r="C41" s="178"/>
      <c r="D41" s="178"/>
      <c r="E41" s="178">
        <v>201</v>
      </c>
      <c r="F41" s="408" t="s">
        <v>303</v>
      </c>
      <c r="G41" s="186" t="s">
        <v>304</v>
      </c>
      <c r="H41" s="456">
        <v>40000</v>
      </c>
      <c r="I41" s="456">
        <v>29951</v>
      </c>
      <c r="J41" s="456">
        <v>29951</v>
      </c>
      <c r="K41" s="457">
        <f>+J41/H41*1</f>
        <v>0.74877499999999997</v>
      </c>
      <c r="L41" s="457">
        <f>+J41/I41*1</f>
        <v>1</v>
      </c>
      <c r="M41" s="298">
        <v>179631152</v>
      </c>
      <c r="N41" s="94">
        <v>184643113.82999998</v>
      </c>
      <c r="O41" s="94">
        <v>112399712.94</v>
      </c>
      <c r="P41" s="94">
        <v>112399712.94</v>
      </c>
      <c r="Q41" s="94">
        <v>112399712.94</v>
      </c>
      <c r="R41" s="94">
        <f>IFERROR(O41/M41*100,0)</f>
        <v>62.572505764478983</v>
      </c>
      <c r="S41" s="94">
        <f>IFERROR(O41/N41*100,0)</f>
        <v>60.874034567834393</v>
      </c>
      <c r="T41" s="94">
        <f>IFERROR(P41/M41*100,0)</f>
        <v>62.572505764478983</v>
      </c>
      <c r="U41" s="94">
        <f>IFERROR(P41/N41*100,0)</f>
        <v>60.874034567834393</v>
      </c>
    </row>
    <row r="42" spans="1:21" ht="13.15" customHeight="1">
      <c r="A42" s="178"/>
      <c r="B42" s="178"/>
      <c r="C42" s="178"/>
      <c r="D42" s="178">
        <v>2</v>
      </c>
      <c r="E42" s="178"/>
      <c r="F42" s="408" t="s">
        <v>360</v>
      </c>
      <c r="G42" s="186"/>
      <c r="H42" s="201"/>
      <c r="I42" s="201"/>
      <c r="J42" s="201"/>
      <c r="K42" s="93"/>
      <c r="L42" s="93"/>
      <c r="M42" s="298">
        <v>84521005</v>
      </c>
      <c r="N42" s="94">
        <v>83253805</v>
      </c>
      <c r="O42" s="94">
        <v>58071471.729999989</v>
      </c>
      <c r="P42" s="94">
        <v>58071471.729999989</v>
      </c>
      <c r="Q42" s="94">
        <v>58071471.729999989</v>
      </c>
      <c r="R42" s="94"/>
      <c r="S42" s="94"/>
      <c r="T42" s="91"/>
      <c r="U42" s="95"/>
    </row>
    <row r="43" spans="1:21" ht="24" customHeight="1">
      <c r="A43" s="578"/>
      <c r="B43" s="578"/>
      <c r="C43" s="578"/>
      <c r="D43" s="578"/>
      <c r="E43" s="578">
        <v>204</v>
      </c>
      <c r="F43" s="579" t="s">
        <v>361</v>
      </c>
      <c r="G43" s="580" t="s">
        <v>362</v>
      </c>
      <c r="H43" s="581">
        <v>6500</v>
      </c>
      <c r="I43" s="581">
        <v>4871</v>
      </c>
      <c r="J43" s="581">
        <v>4871</v>
      </c>
      <c r="K43" s="582">
        <f>+J43/H43*1</f>
        <v>0.74938461538461543</v>
      </c>
      <c r="L43" s="582">
        <f>+J43/I43*1</f>
        <v>1</v>
      </c>
      <c r="M43" s="583">
        <v>84521005</v>
      </c>
      <c r="N43" s="98">
        <v>83253805</v>
      </c>
      <c r="O43" s="98">
        <v>58071471.729999989</v>
      </c>
      <c r="P43" s="98">
        <v>58071471.729999989</v>
      </c>
      <c r="Q43" s="98">
        <v>58071471.729999989</v>
      </c>
      <c r="R43" s="98">
        <f>IFERROR(O43/M43*100,0)</f>
        <v>68.706556115843625</v>
      </c>
      <c r="S43" s="98">
        <f>IFERROR(O43/N43*100,0)</f>
        <v>69.752333517969518</v>
      </c>
      <c r="T43" s="98">
        <f>IFERROR(P43/M43*100,0)</f>
        <v>68.706556115843625</v>
      </c>
      <c r="U43" s="98">
        <f>IFERROR(P43/N43*100,0)</f>
        <v>69.752333517969518</v>
      </c>
    </row>
    <row r="44" spans="1:21" ht="23.45" customHeight="1">
      <c r="A44" s="178">
        <v>3</v>
      </c>
      <c r="B44" s="178"/>
      <c r="C44" s="178"/>
      <c r="D44" s="178"/>
      <c r="E44" s="178"/>
      <c r="F44" s="408" t="s">
        <v>363</v>
      </c>
      <c r="G44" s="186"/>
      <c r="H44" s="201"/>
      <c r="I44" s="201"/>
      <c r="J44" s="201"/>
      <c r="K44" s="93"/>
      <c r="L44" s="93"/>
      <c r="M44" s="298">
        <v>9817475</v>
      </c>
      <c r="N44" s="94">
        <v>9855680.4199999999</v>
      </c>
      <c r="O44" s="94">
        <v>8495868.709999999</v>
      </c>
      <c r="P44" s="94">
        <v>8495868.709999999</v>
      </c>
      <c r="Q44" s="94">
        <v>8495868.709999999</v>
      </c>
      <c r="R44" s="94"/>
      <c r="S44" s="94"/>
      <c r="T44" s="91"/>
      <c r="U44" s="95"/>
    </row>
    <row r="45" spans="1:21" ht="13.15" customHeight="1">
      <c r="A45" s="178"/>
      <c r="B45" s="178">
        <v>2</v>
      </c>
      <c r="C45" s="178"/>
      <c r="D45" s="178"/>
      <c r="E45" s="178"/>
      <c r="F45" s="408" t="s">
        <v>309</v>
      </c>
      <c r="G45" s="186"/>
      <c r="H45" s="201"/>
      <c r="I45" s="201"/>
      <c r="J45" s="201"/>
      <c r="K45" s="93"/>
      <c r="L45" s="93"/>
      <c r="M45" s="298">
        <v>5000000</v>
      </c>
      <c r="N45" s="94">
        <v>5221482.8599999994</v>
      </c>
      <c r="O45" s="94">
        <v>4769944.8599999994</v>
      </c>
      <c r="P45" s="94">
        <v>4769944.8599999994</v>
      </c>
      <c r="Q45" s="94">
        <v>4769944.8599999994</v>
      </c>
      <c r="R45" s="94"/>
      <c r="S45" s="94"/>
      <c r="T45" s="91"/>
      <c r="U45" s="95"/>
    </row>
    <row r="46" spans="1:21" ht="24.6" customHeight="1">
      <c r="A46" s="178"/>
      <c r="B46" s="178"/>
      <c r="C46" s="178">
        <v>2</v>
      </c>
      <c r="D46" s="178"/>
      <c r="E46" s="178"/>
      <c r="F46" s="408" t="s">
        <v>318</v>
      </c>
      <c r="G46" s="186"/>
      <c r="H46" s="201"/>
      <c r="I46" s="201"/>
      <c r="J46" s="201"/>
      <c r="K46" s="93"/>
      <c r="L46" s="93"/>
      <c r="M46" s="298">
        <v>5000000</v>
      </c>
      <c r="N46" s="94">
        <v>5221482.8599999994</v>
      </c>
      <c r="O46" s="94">
        <v>4769944.8599999994</v>
      </c>
      <c r="P46" s="94">
        <v>4769944.8599999994</v>
      </c>
      <c r="Q46" s="94">
        <v>4769944.8599999994</v>
      </c>
      <c r="R46" s="94"/>
      <c r="S46" s="94"/>
      <c r="T46" s="91"/>
      <c r="U46" s="95"/>
    </row>
    <row r="47" spans="1:21" ht="23.45" customHeight="1">
      <c r="A47" s="178"/>
      <c r="B47" s="178"/>
      <c r="C47" s="178"/>
      <c r="D47" s="178">
        <v>3</v>
      </c>
      <c r="E47" s="178"/>
      <c r="F47" s="408" t="s">
        <v>364</v>
      </c>
      <c r="G47" s="186"/>
      <c r="H47" s="201"/>
      <c r="I47" s="201"/>
      <c r="J47" s="201"/>
      <c r="K47" s="93"/>
      <c r="L47" s="93"/>
      <c r="M47" s="298">
        <v>5000000</v>
      </c>
      <c r="N47" s="94">
        <v>5221482.8599999994</v>
      </c>
      <c r="O47" s="94">
        <v>4769944.8599999994</v>
      </c>
      <c r="P47" s="94">
        <v>4769944.8599999994</v>
      </c>
      <c r="Q47" s="94">
        <v>4769944.8599999994</v>
      </c>
      <c r="R47" s="94"/>
      <c r="S47" s="94"/>
      <c r="T47" s="91"/>
      <c r="U47" s="95"/>
    </row>
    <row r="48" spans="1:21" ht="21" customHeight="1">
      <c r="A48" s="178"/>
      <c r="B48" s="178"/>
      <c r="C48" s="178"/>
      <c r="D48" s="178"/>
      <c r="E48" s="178">
        <v>212</v>
      </c>
      <c r="F48" s="408" t="s">
        <v>365</v>
      </c>
      <c r="G48" s="186" t="s">
        <v>366</v>
      </c>
      <c r="H48" s="456">
        <v>45000</v>
      </c>
      <c r="I48" s="456">
        <v>33750</v>
      </c>
      <c r="J48" s="456">
        <v>33750</v>
      </c>
      <c r="K48" s="457">
        <f>+J48/H48*1</f>
        <v>0.75</v>
      </c>
      <c r="L48" s="457">
        <f>+J48/I48*1</f>
        <v>1</v>
      </c>
      <c r="M48" s="298">
        <v>5000000</v>
      </c>
      <c r="N48" s="94">
        <v>5221482.8599999994</v>
      </c>
      <c r="O48" s="94">
        <v>4769944.8599999994</v>
      </c>
      <c r="P48" s="94">
        <v>4769944.8599999994</v>
      </c>
      <c r="Q48" s="94">
        <v>4769944.8599999994</v>
      </c>
      <c r="R48" s="94">
        <f>IFERROR(O48/M48*100,0)</f>
        <v>95.398897199999993</v>
      </c>
      <c r="S48" s="94">
        <f>IFERROR(O48/N48*100,0)</f>
        <v>91.352303318678324</v>
      </c>
      <c r="T48" s="94">
        <f>IFERROR(P48/M48*100,0)</f>
        <v>95.398897199999993</v>
      </c>
      <c r="U48" s="94">
        <f>IFERROR(P48/N48*100,0)</f>
        <v>91.352303318678324</v>
      </c>
    </row>
    <row r="49" spans="1:21" ht="13.15" customHeight="1">
      <c r="A49" s="178"/>
      <c r="B49" s="178">
        <v>3</v>
      </c>
      <c r="C49" s="178"/>
      <c r="D49" s="178"/>
      <c r="E49" s="178"/>
      <c r="F49" s="408" t="s">
        <v>356</v>
      </c>
      <c r="G49" s="186"/>
      <c r="H49" s="201"/>
      <c r="I49" s="201"/>
      <c r="J49" s="201"/>
      <c r="K49" s="93"/>
      <c r="L49" s="93"/>
      <c r="M49" s="298">
        <v>4817475</v>
      </c>
      <c r="N49" s="94">
        <v>4634197.5600000005</v>
      </c>
      <c r="O49" s="94">
        <v>3725923.85</v>
      </c>
      <c r="P49" s="94">
        <v>3725923.85</v>
      </c>
      <c r="Q49" s="94">
        <v>3725923.85</v>
      </c>
      <c r="R49" s="94"/>
      <c r="S49" s="94"/>
      <c r="T49" s="91"/>
      <c r="U49" s="95"/>
    </row>
    <row r="50" spans="1:21" ht="22.9" customHeight="1">
      <c r="A50" s="178"/>
      <c r="B50" s="178"/>
      <c r="C50" s="178">
        <v>1</v>
      </c>
      <c r="D50" s="178"/>
      <c r="E50" s="178"/>
      <c r="F50" s="408" t="s">
        <v>357</v>
      </c>
      <c r="G50" s="186"/>
      <c r="H50" s="201"/>
      <c r="I50" s="201"/>
      <c r="J50" s="201"/>
      <c r="K50" s="93"/>
      <c r="L50" s="93"/>
      <c r="M50" s="298">
        <v>4817475</v>
      </c>
      <c r="N50" s="94">
        <v>4634197.5600000005</v>
      </c>
      <c r="O50" s="94">
        <v>3725923.85</v>
      </c>
      <c r="P50" s="94">
        <v>3725923.85</v>
      </c>
      <c r="Q50" s="94">
        <v>3725923.85</v>
      </c>
      <c r="R50" s="94"/>
      <c r="S50" s="94"/>
      <c r="T50" s="91"/>
      <c r="U50" s="95"/>
    </row>
    <row r="51" spans="1:21" ht="23.45" customHeight="1">
      <c r="A51" s="178"/>
      <c r="B51" s="178"/>
      <c r="C51" s="178"/>
      <c r="D51" s="178">
        <v>1</v>
      </c>
      <c r="E51" s="178"/>
      <c r="F51" s="408" t="s">
        <v>367</v>
      </c>
      <c r="G51" s="186"/>
      <c r="H51" s="201"/>
      <c r="I51" s="201"/>
      <c r="J51" s="201"/>
      <c r="K51" s="93"/>
      <c r="L51" s="93"/>
      <c r="M51" s="298">
        <v>4817475</v>
      </c>
      <c r="N51" s="94">
        <v>4634197.5600000005</v>
      </c>
      <c r="O51" s="94">
        <v>3725923.85</v>
      </c>
      <c r="P51" s="94">
        <v>3725923.85</v>
      </c>
      <c r="Q51" s="94">
        <v>3725923.85</v>
      </c>
      <c r="R51" s="94"/>
      <c r="S51" s="94"/>
      <c r="T51" s="91"/>
      <c r="U51" s="95"/>
    </row>
    <row r="52" spans="1:21" ht="28.9" customHeight="1">
      <c r="A52" s="178"/>
      <c r="B52" s="178"/>
      <c r="C52" s="178"/>
      <c r="D52" s="178"/>
      <c r="E52" s="178">
        <v>213</v>
      </c>
      <c r="F52" s="408" t="s">
        <v>368</v>
      </c>
      <c r="G52" s="186" t="s">
        <v>304</v>
      </c>
      <c r="H52" s="456">
        <v>1552</v>
      </c>
      <c r="I52" s="456">
        <v>1050</v>
      </c>
      <c r="J52" s="456">
        <v>1050</v>
      </c>
      <c r="K52" s="457">
        <f t="shared" ref="K52:K53" si="22">+J52/H52*1</f>
        <v>0.67654639175257736</v>
      </c>
      <c r="L52" s="457">
        <f>+J52/I52*1</f>
        <v>1</v>
      </c>
      <c r="M52" s="298">
        <v>1514038</v>
      </c>
      <c r="N52" s="94">
        <v>1515063</v>
      </c>
      <c r="O52" s="94">
        <v>1289502</v>
      </c>
      <c r="P52" s="94">
        <v>1289502</v>
      </c>
      <c r="Q52" s="94">
        <v>1289502</v>
      </c>
      <c r="R52" s="94">
        <f t="shared" ref="R52:R53" si="23">IFERROR(O52/M52*100,0)</f>
        <v>85.169724934248677</v>
      </c>
      <c r="S52" s="94">
        <f t="shared" ref="S52:S53" si="24">IFERROR(O52/N52*100,0)</f>
        <v>85.11210424913024</v>
      </c>
      <c r="T52" s="94">
        <f t="shared" ref="T52:T53" si="25">IFERROR(P52/M52*100,0)</f>
        <v>85.169724934248677</v>
      </c>
      <c r="U52" s="94">
        <f t="shared" ref="U52:U53" si="26">IFERROR(P52/N52*100,0)</f>
        <v>85.11210424913024</v>
      </c>
    </row>
    <row r="53" spans="1:21" ht="36" customHeight="1">
      <c r="A53" s="178"/>
      <c r="B53" s="178"/>
      <c r="C53" s="178"/>
      <c r="D53" s="178"/>
      <c r="E53" s="178">
        <v>215</v>
      </c>
      <c r="F53" s="408" t="s">
        <v>369</v>
      </c>
      <c r="G53" s="187" t="s">
        <v>370</v>
      </c>
      <c r="H53" s="456">
        <v>16000</v>
      </c>
      <c r="I53" s="456">
        <v>11924</v>
      </c>
      <c r="J53" s="456">
        <v>11924</v>
      </c>
      <c r="K53" s="457">
        <f t="shared" si="22"/>
        <v>0.74524999999999997</v>
      </c>
      <c r="L53" s="457">
        <f>+J53/I53*1</f>
        <v>1</v>
      </c>
      <c r="M53" s="298">
        <v>3303437</v>
      </c>
      <c r="N53" s="94">
        <v>3119134.56</v>
      </c>
      <c r="O53" s="94">
        <v>2436421.85</v>
      </c>
      <c r="P53" s="94">
        <v>2436421.85</v>
      </c>
      <c r="Q53" s="94">
        <v>2436421.85</v>
      </c>
      <c r="R53" s="94">
        <f t="shared" si="23"/>
        <v>73.754149087753149</v>
      </c>
      <c r="S53" s="94">
        <f t="shared" si="24"/>
        <v>78.112111008125282</v>
      </c>
      <c r="T53" s="94">
        <f t="shared" si="25"/>
        <v>73.754149087753149</v>
      </c>
      <c r="U53" s="94">
        <f t="shared" si="26"/>
        <v>78.112111008125282</v>
      </c>
    </row>
    <row r="54" spans="1:21" ht="24" customHeight="1">
      <c r="A54" s="178">
        <v>4</v>
      </c>
      <c r="B54" s="178"/>
      <c r="C54" s="178"/>
      <c r="D54" s="178"/>
      <c r="E54" s="178"/>
      <c r="F54" s="408" t="s">
        <v>317</v>
      </c>
      <c r="G54" s="186"/>
      <c r="H54" s="201"/>
      <c r="I54" s="201"/>
      <c r="J54" s="201"/>
      <c r="K54" s="93"/>
      <c r="L54" s="457"/>
      <c r="M54" s="298">
        <f>+M55</f>
        <v>733703240</v>
      </c>
      <c r="N54" s="298">
        <f t="shared" ref="N54:Q54" si="27">+N55</f>
        <v>731484950.64999998</v>
      </c>
      <c r="O54" s="298">
        <f t="shared" si="27"/>
        <v>493053912.78999996</v>
      </c>
      <c r="P54" s="298">
        <f t="shared" si="27"/>
        <v>493053912.78999996</v>
      </c>
      <c r="Q54" s="298">
        <f t="shared" si="27"/>
        <v>474948644.74000001</v>
      </c>
      <c r="R54" s="94"/>
      <c r="S54" s="94"/>
      <c r="T54" s="91"/>
      <c r="U54" s="95"/>
    </row>
    <row r="55" spans="1:21" ht="13.15" customHeight="1">
      <c r="A55" s="178"/>
      <c r="B55" s="178">
        <v>2</v>
      </c>
      <c r="C55" s="178"/>
      <c r="D55" s="178"/>
      <c r="E55" s="178"/>
      <c r="F55" s="408" t="s">
        <v>309</v>
      </c>
      <c r="G55" s="186"/>
      <c r="H55" s="201"/>
      <c r="I55" s="201"/>
      <c r="J55" s="201"/>
      <c r="K55" s="93"/>
      <c r="L55" s="457"/>
      <c r="M55" s="298">
        <f>+M56+M64</f>
        <v>733703240</v>
      </c>
      <c r="N55" s="298">
        <f t="shared" ref="N55:P55" si="28">+N56+N64</f>
        <v>731484950.64999998</v>
      </c>
      <c r="O55" s="298">
        <f t="shared" si="28"/>
        <v>493053912.78999996</v>
      </c>
      <c r="P55" s="298">
        <f t="shared" si="28"/>
        <v>493053912.78999996</v>
      </c>
      <c r="Q55" s="298">
        <f t="shared" ref="Q55" si="29">+Q56+Q64</f>
        <v>474948644.74000001</v>
      </c>
      <c r="R55" s="94"/>
      <c r="S55" s="94"/>
      <c r="T55" s="91"/>
      <c r="U55" s="95"/>
    </row>
    <row r="56" spans="1:21" ht="13.15" customHeight="1">
      <c r="A56" s="178"/>
      <c r="B56" s="178"/>
      <c r="C56" s="178">
        <v>1</v>
      </c>
      <c r="D56" s="178"/>
      <c r="E56" s="178"/>
      <c r="F56" s="408" t="s">
        <v>371</v>
      </c>
      <c r="G56" s="186"/>
      <c r="H56" s="201"/>
      <c r="I56" s="201"/>
      <c r="J56" s="201"/>
      <c r="K56" s="93"/>
      <c r="L56" s="457"/>
      <c r="M56" s="298">
        <v>304869089</v>
      </c>
      <c r="N56" s="94">
        <v>298626529.24000001</v>
      </c>
      <c r="O56" s="94">
        <v>200612189.63</v>
      </c>
      <c r="P56" s="94">
        <v>200612189.63</v>
      </c>
      <c r="Q56" s="94">
        <v>200612189.63</v>
      </c>
      <c r="R56" s="94"/>
      <c r="S56" s="94"/>
      <c r="T56" s="91"/>
      <c r="U56" s="95"/>
    </row>
    <row r="57" spans="1:21" ht="13.15" customHeight="1">
      <c r="A57" s="178"/>
      <c r="B57" s="178"/>
      <c r="C57" s="178"/>
      <c r="D57" s="178">
        <v>1</v>
      </c>
      <c r="E57" s="178"/>
      <c r="F57" s="408" t="s">
        <v>372</v>
      </c>
      <c r="G57" s="186"/>
      <c r="H57" s="201"/>
      <c r="I57" s="201"/>
      <c r="J57" s="201"/>
      <c r="K57" s="93"/>
      <c r="L57" s="457"/>
      <c r="M57" s="298">
        <v>157374987</v>
      </c>
      <c r="N57" s="94">
        <v>150690912.63</v>
      </c>
      <c r="O57" s="94">
        <v>102022330.67999999</v>
      </c>
      <c r="P57" s="94">
        <v>102022330.67999999</v>
      </c>
      <c r="Q57" s="94">
        <v>102022330.67999999</v>
      </c>
      <c r="R57" s="94"/>
      <c r="S57" s="94"/>
      <c r="T57" s="91"/>
      <c r="U57" s="95"/>
    </row>
    <row r="58" spans="1:21" ht="13.15" customHeight="1">
      <c r="A58" s="178"/>
      <c r="B58" s="178"/>
      <c r="C58" s="178"/>
      <c r="D58" s="178"/>
      <c r="E58" s="178">
        <v>203</v>
      </c>
      <c r="F58" s="408" t="s">
        <v>373</v>
      </c>
      <c r="G58" s="186" t="s">
        <v>374</v>
      </c>
      <c r="H58" s="456">
        <v>511000</v>
      </c>
      <c r="I58" s="456">
        <v>382235</v>
      </c>
      <c r="J58" s="456">
        <v>382235</v>
      </c>
      <c r="K58" s="457">
        <f t="shared" ref="K58:K63" si="30">+J58/H58*1</f>
        <v>0.748013698630137</v>
      </c>
      <c r="L58" s="457">
        <f>+J58/I58*1</f>
        <v>1</v>
      </c>
      <c r="M58" s="298">
        <v>157374987</v>
      </c>
      <c r="N58" s="94">
        <v>150690912.63</v>
      </c>
      <c r="O58" s="94">
        <v>102022330.67999999</v>
      </c>
      <c r="P58" s="94">
        <v>102022330.67999999</v>
      </c>
      <c r="Q58" s="94">
        <v>102022330.67999999</v>
      </c>
      <c r="R58" s="94">
        <f>IFERROR(O58/M58*100,0)</f>
        <v>64.82753874985228</v>
      </c>
      <c r="S58" s="94">
        <f>IFERROR(O58/N58*100,0)</f>
        <v>67.703041211583368</v>
      </c>
      <c r="T58" s="94">
        <f>IFERROR(P58/M58*100,0)</f>
        <v>64.82753874985228</v>
      </c>
      <c r="U58" s="94">
        <f>IFERROR(P58/N58*100,0)</f>
        <v>67.703041211583368</v>
      </c>
    </row>
    <row r="59" spans="1:21" ht="25.9" customHeight="1">
      <c r="A59" s="178"/>
      <c r="B59" s="178"/>
      <c r="C59" s="178"/>
      <c r="D59" s="178">
        <v>3</v>
      </c>
      <c r="E59" s="178"/>
      <c r="F59" s="408" t="s">
        <v>364</v>
      </c>
      <c r="G59" s="186"/>
      <c r="H59" s="201"/>
      <c r="I59" s="201"/>
      <c r="J59" s="201"/>
      <c r="K59" s="93"/>
      <c r="L59" s="93"/>
      <c r="M59" s="298">
        <v>74909970</v>
      </c>
      <c r="N59" s="94">
        <v>75351484.609999999</v>
      </c>
      <c r="O59" s="94">
        <v>54623078.859999999</v>
      </c>
      <c r="P59" s="94">
        <v>54623078.859999999</v>
      </c>
      <c r="Q59" s="94">
        <v>54623078.859999999</v>
      </c>
      <c r="R59" s="94"/>
      <c r="S59" s="94"/>
      <c r="T59" s="91"/>
      <c r="U59" s="95"/>
    </row>
    <row r="60" spans="1:21" ht="33.6" customHeight="1">
      <c r="A60" s="178"/>
      <c r="B60" s="178"/>
      <c r="C60" s="178"/>
      <c r="D60" s="178"/>
      <c r="E60" s="178">
        <v>206</v>
      </c>
      <c r="F60" s="408" t="s">
        <v>375</v>
      </c>
      <c r="G60" s="186" t="s">
        <v>376</v>
      </c>
      <c r="H60" s="456">
        <v>13</v>
      </c>
      <c r="I60" s="456">
        <v>6</v>
      </c>
      <c r="J60" s="456">
        <v>6</v>
      </c>
      <c r="K60" s="457">
        <f t="shared" si="30"/>
        <v>0.46153846153846156</v>
      </c>
      <c r="L60" s="457">
        <f>+J60/I60*1</f>
        <v>1</v>
      </c>
      <c r="M60" s="298">
        <v>74909970</v>
      </c>
      <c r="N60" s="94">
        <v>75351484.609999999</v>
      </c>
      <c r="O60" s="94">
        <v>54623078.859999999</v>
      </c>
      <c r="P60" s="94">
        <v>54623078.859999999</v>
      </c>
      <c r="Q60" s="94">
        <v>54623078.859999999</v>
      </c>
      <c r="R60" s="94">
        <f>IFERROR(O60/M60*100,0)</f>
        <v>72.918302944187545</v>
      </c>
      <c r="S60" s="94">
        <f>IFERROR(O60/N60*100,0)</f>
        <v>72.491045322749883</v>
      </c>
      <c r="T60" s="94">
        <f>IFERROR(P60/M60*100,0)</f>
        <v>72.918302944187545</v>
      </c>
      <c r="U60" s="94">
        <f>IFERROR(P60/N60*100,0)</f>
        <v>72.491045322749883</v>
      </c>
    </row>
    <row r="61" spans="1:21" ht="22.9" customHeight="1">
      <c r="A61" s="178"/>
      <c r="B61" s="178"/>
      <c r="C61" s="178"/>
      <c r="D61" s="178">
        <v>5</v>
      </c>
      <c r="E61" s="178"/>
      <c r="F61" s="408" t="s">
        <v>377</v>
      </c>
      <c r="G61" s="186"/>
      <c r="H61" s="201"/>
      <c r="I61" s="201"/>
      <c r="J61" s="201"/>
      <c r="K61" s="93"/>
      <c r="L61" s="457"/>
      <c r="M61" s="298">
        <v>72584132</v>
      </c>
      <c r="N61" s="94">
        <v>72584132</v>
      </c>
      <c r="O61" s="94">
        <v>43966780.090000004</v>
      </c>
      <c r="P61" s="94">
        <v>43966780.090000004</v>
      </c>
      <c r="Q61" s="94">
        <v>43966780.090000004</v>
      </c>
      <c r="R61" s="94"/>
      <c r="S61" s="94"/>
      <c r="T61" s="91"/>
      <c r="U61" s="95"/>
    </row>
    <row r="62" spans="1:21" ht="23.45" customHeight="1">
      <c r="A62" s="178"/>
      <c r="B62" s="178"/>
      <c r="C62" s="178"/>
      <c r="D62" s="178"/>
      <c r="E62" s="178">
        <v>207</v>
      </c>
      <c r="F62" s="408" t="s">
        <v>378</v>
      </c>
      <c r="G62" s="186" t="s">
        <v>322</v>
      </c>
      <c r="H62" s="456">
        <v>6000000</v>
      </c>
      <c r="I62" s="456">
        <v>4567000</v>
      </c>
      <c r="J62" s="456">
        <v>4567000</v>
      </c>
      <c r="K62" s="457">
        <f t="shared" si="30"/>
        <v>0.76116666666666666</v>
      </c>
      <c r="L62" s="457">
        <f>+J62/I62*1</f>
        <v>1</v>
      </c>
      <c r="M62" s="298">
        <v>66032399</v>
      </c>
      <c r="N62" s="94">
        <v>66161753.100000001</v>
      </c>
      <c r="O62" s="94">
        <v>39727747.090000004</v>
      </c>
      <c r="P62" s="94">
        <v>39727747.090000004</v>
      </c>
      <c r="Q62" s="94">
        <v>39727747.090000004</v>
      </c>
      <c r="R62" s="94">
        <f t="shared" ref="R62:R63" si="31">IFERROR(O62/M62*100,0)</f>
        <v>60.164022043179145</v>
      </c>
      <c r="S62" s="94">
        <f t="shared" ref="S62:S63" si="32">IFERROR(O62/N62*100,0)</f>
        <v>60.046394221074536</v>
      </c>
      <c r="T62" s="94">
        <f t="shared" ref="T62:T63" si="33">IFERROR(P62/M62*100,0)</f>
        <v>60.164022043179145</v>
      </c>
      <c r="U62" s="94">
        <f t="shared" ref="U62:U63" si="34">IFERROR(P62/N62*100,0)</f>
        <v>60.046394221074536</v>
      </c>
    </row>
    <row r="63" spans="1:21" ht="19.899999999999999" customHeight="1">
      <c r="A63" s="178"/>
      <c r="B63" s="178"/>
      <c r="C63" s="178"/>
      <c r="D63" s="178"/>
      <c r="E63" s="178">
        <v>208</v>
      </c>
      <c r="F63" s="408" t="s">
        <v>379</v>
      </c>
      <c r="G63" s="186" t="s">
        <v>380</v>
      </c>
      <c r="H63" s="456">
        <v>15000</v>
      </c>
      <c r="I63" s="456">
        <v>11210</v>
      </c>
      <c r="J63" s="456">
        <v>11210</v>
      </c>
      <c r="K63" s="457">
        <f t="shared" si="30"/>
        <v>0.74733333333333329</v>
      </c>
      <c r="L63" s="457">
        <f>+J63/I63*1</f>
        <v>1</v>
      </c>
      <c r="M63" s="298">
        <v>6551733</v>
      </c>
      <c r="N63" s="94">
        <v>6422378.9000000004</v>
      </c>
      <c r="O63" s="94">
        <v>4239033</v>
      </c>
      <c r="P63" s="94">
        <v>4239033</v>
      </c>
      <c r="Q63" s="94">
        <v>4239033</v>
      </c>
      <c r="R63" s="94">
        <f t="shared" si="31"/>
        <v>64.700942483462015</v>
      </c>
      <c r="S63" s="94">
        <f t="shared" si="32"/>
        <v>66.004093903584533</v>
      </c>
      <c r="T63" s="94">
        <f t="shared" si="33"/>
        <v>64.700942483462015</v>
      </c>
      <c r="U63" s="94">
        <f t="shared" si="34"/>
        <v>66.004093903584533</v>
      </c>
    </row>
    <row r="64" spans="1:21" ht="21.6" customHeight="1">
      <c r="A64" s="178"/>
      <c r="B64" s="178"/>
      <c r="C64" s="178">
        <v>2</v>
      </c>
      <c r="D64" s="178"/>
      <c r="E64" s="178"/>
      <c r="F64" s="408" t="s">
        <v>318</v>
      </c>
      <c r="G64" s="186"/>
      <c r="H64" s="201"/>
      <c r="I64" s="201"/>
      <c r="J64" s="201"/>
      <c r="K64" s="93"/>
      <c r="L64" s="93"/>
      <c r="M64" s="298">
        <f>+M65+M71+M73+M75</f>
        <v>428834151</v>
      </c>
      <c r="N64" s="298">
        <f t="shared" ref="N64:P64" si="35">+N65+N71+N73+N75</f>
        <v>432858421.40999997</v>
      </c>
      <c r="O64" s="298">
        <f t="shared" si="35"/>
        <v>292441723.15999997</v>
      </c>
      <c r="P64" s="298">
        <f t="shared" si="35"/>
        <v>292441723.15999997</v>
      </c>
      <c r="Q64" s="298">
        <f t="shared" ref="Q64" si="36">+Q65+Q71+Q73+Q75</f>
        <v>274336455.11000001</v>
      </c>
      <c r="R64" s="94"/>
      <c r="S64" s="94"/>
      <c r="T64" s="91"/>
      <c r="U64" s="95"/>
    </row>
    <row r="65" spans="1:26" ht="13.15" customHeight="1">
      <c r="A65" s="178"/>
      <c r="B65" s="178"/>
      <c r="C65" s="178"/>
      <c r="D65" s="178">
        <v>1</v>
      </c>
      <c r="E65" s="178"/>
      <c r="F65" s="408" t="s">
        <v>319</v>
      </c>
      <c r="G65" s="186"/>
      <c r="H65" s="201"/>
      <c r="I65" s="201"/>
      <c r="J65" s="201"/>
      <c r="K65" s="93"/>
      <c r="L65" s="93"/>
      <c r="M65" s="298">
        <v>193413516</v>
      </c>
      <c r="N65" s="94">
        <v>187764921.18000001</v>
      </c>
      <c r="O65" s="94">
        <v>122605519.78000002</v>
      </c>
      <c r="P65" s="94">
        <v>122605519.78000002</v>
      </c>
      <c r="Q65" s="94">
        <v>122605519.78000002</v>
      </c>
      <c r="R65" s="94"/>
      <c r="S65" s="94"/>
      <c r="T65" s="91"/>
      <c r="U65" s="95"/>
    </row>
    <row r="66" spans="1:26" ht="13.15" customHeight="1">
      <c r="A66" s="178"/>
      <c r="B66" s="178"/>
      <c r="C66" s="178"/>
      <c r="D66" s="178"/>
      <c r="E66" s="178">
        <v>211</v>
      </c>
      <c r="F66" s="408" t="s">
        <v>381</v>
      </c>
      <c r="G66" s="186" t="s">
        <v>382</v>
      </c>
      <c r="H66" s="456">
        <v>400000</v>
      </c>
      <c r="I66" s="456">
        <v>280000</v>
      </c>
      <c r="J66" s="456">
        <v>280000</v>
      </c>
      <c r="K66" s="457">
        <f t="shared" ref="K66:K76" si="37">+J66/H66*1</f>
        <v>0.7</v>
      </c>
      <c r="L66" s="457">
        <f>+J66/I66*1</f>
        <v>1</v>
      </c>
      <c r="M66" s="298">
        <v>5200003</v>
      </c>
      <c r="N66" s="94">
        <v>2650003</v>
      </c>
      <c r="O66" s="94">
        <v>1009853.24</v>
      </c>
      <c r="P66" s="94">
        <v>1009853.24</v>
      </c>
      <c r="Q66" s="94">
        <v>1009853.24</v>
      </c>
      <c r="R66" s="94">
        <f t="shared" ref="R66:R70" si="38">IFERROR(O66/M66*100,0)</f>
        <v>19.42024341139803</v>
      </c>
      <c r="S66" s="94">
        <f t="shared" ref="S66:S70" si="39">IFERROR(O66/N66*100,0)</f>
        <v>38.107626293253254</v>
      </c>
      <c r="T66" s="94">
        <f t="shared" ref="T66:T70" si="40">IFERROR(P66/M66*100,0)</f>
        <v>19.42024341139803</v>
      </c>
      <c r="U66" s="94">
        <f t="shared" ref="U66:U70" si="41">IFERROR(P66/N66*100,0)</f>
        <v>38.107626293253254</v>
      </c>
    </row>
    <row r="67" spans="1:26" ht="28.15" customHeight="1">
      <c r="A67" s="178"/>
      <c r="B67" s="178"/>
      <c r="C67" s="178"/>
      <c r="D67" s="178"/>
      <c r="E67" s="178">
        <v>215</v>
      </c>
      <c r="F67" s="408" t="s">
        <v>320</v>
      </c>
      <c r="G67" s="186" t="s">
        <v>313</v>
      </c>
      <c r="H67" s="456">
        <v>8</v>
      </c>
      <c r="I67" s="456">
        <v>6</v>
      </c>
      <c r="J67" s="456">
        <v>6</v>
      </c>
      <c r="K67" s="457">
        <f t="shared" si="37"/>
        <v>0.75</v>
      </c>
      <c r="L67" s="457">
        <f>+J67/I67*1</f>
        <v>1</v>
      </c>
      <c r="M67" s="298">
        <v>272534</v>
      </c>
      <c r="N67" s="94">
        <v>439820</v>
      </c>
      <c r="O67" s="94">
        <v>283058.21999999997</v>
      </c>
      <c r="P67" s="94">
        <v>283058.21999999997</v>
      </c>
      <c r="Q67" s="94">
        <v>283058.21999999997</v>
      </c>
      <c r="R67" s="94">
        <f t="shared" si="38"/>
        <v>103.86161726610257</v>
      </c>
      <c r="S67" s="94">
        <f t="shared" si="39"/>
        <v>64.357741803465046</v>
      </c>
      <c r="T67" s="94">
        <f t="shared" si="40"/>
        <v>103.86161726610257</v>
      </c>
      <c r="U67" s="94">
        <f t="shared" si="41"/>
        <v>64.357741803465046</v>
      </c>
    </row>
    <row r="68" spans="1:26" ht="25.15" customHeight="1">
      <c r="A68" s="178"/>
      <c r="B68" s="178"/>
      <c r="C68" s="178"/>
      <c r="D68" s="178"/>
      <c r="E68" s="178">
        <v>216</v>
      </c>
      <c r="F68" s="408" t="s">
        <v>321</v>
      </c>
      <c r="G68" s="186" t="s">
        <v>322</v>
      </c>
      <c r="H68" s="456">
        <v>40000</v>
      </c>
      <c r="I68" s="456">
        <v>20000</v>
      </c>
      <c r="J68" s="456">
        <v>20000</v>
      </c>
      <c r="K68" s="457">
        <f t="shared" si="37"/>
        <v>0.5</v>
      </c>
      <c r="L68" s="457">
        <f>+J68/I68*1</f>
        <v>1</v>
      </c>
      <c r="M68" s="298">
        <v>99047793</v>
      </c>
      <c r="N68" s="94">
        <v>99543229.579999998</v>
      </c>
      <c r="O68" s="94">
        <v>66976430.050000012</v>
      </c>
      <c r="P68" s="94">
        <v>66976430.050000012</v>
      </c>
      <c r="Q68" s="94">
        <v>66976430.050000012</v>
      </c>
      <c r="R68" s="94">
        <f t="shared" si="38"/>
        <v>67.620315426917202</v>
      </c>
      <c r="S68" s="94">
        <f t="shared" si="39"/>
        <v>67.283762373987472</v>
      </c>
      <c r="T68" s="94">
        <f t="shared" si="40"/>
        <v>67.620315426917202</v>
      </c>
      <c r="U68" s="94">
        <f t="shared" si="41"/>
        <v>67.283762373987472</v>
      </c>
    </row>
    <row r="69" spans="1:26" ht="34.15" customHeight="1">
      <c r="A69" s="178"/>
      <c r="B69" s="178"/>
      <c r="C69" s="178"/>
      <c r="D69" s="178"/>
      <c r="E69" s="178">
        <v>218</v>
      </c>
      <c r="F69" s="408" t="s">
        <v>324</v>
      </c>
      <c r="G69" s="186" t="s">
        <v>322</v>
      </c>
      <c r="H69" s="456">
        <v>104000</v>
      </c>
      <c r="I69" s="456">
        <v>58000</v>
      </c>
      <c r="J69" s="456">
        <v>58000</v>
      </c>
      <c r="K69" s="457">
        <f t="shared" si="37"/>
        <v>0.55769230769230771</v>
      </c>
      <c r="L69" s="457">
        <f>+J69/I69*1</f>
        <v>1</v>
      </c>
      <c r="M69" s="298">
        <v>83886351</v>
      </c>
      <c r="N69" s="94">
        <v>80165033.599999994</v>
      </c>
      <c r="O69" s="94">
        <v>50750761.340000004</v>
      </c>
      <c r="P69" s="94">
        <v>50750761.340000004</v>
      </c>
      <c r="Q69" s="94">
        <v>50750761.340000004</v>
      </c>
      <c r="R69" s="94">
        <f t="shared" si="38"/>
        <v>60.499426587288319</v>
      </c>
      <c r="S69" s="94">
        <f t="shared" si="39"/>
        <v>63.307852639632657</v>
      </c>
      <c r="T69" s="94">
        <f t="shared" si="40"/>
        <v>60.499426587288319</v>
      </c>
      <c r="U69" s="94">
        <f t="shared" si="41"/>
        <v>63.307852639632657</v>
      </c>
    </row>
    <row r="70" spans="1:26" ht="22.15" customHeight="1">
      <c r="A70" s="178"/>
      <c r="B70" s="178"/>
      <c r="C70" s="178"/>
      <c r="D70" s="178"/>
      <c r="E70" s="178">
        <v>219</v>
      </c>
      <c r="F70" s="408" t="s">
        <v>325</v>
      </c>
      <c r="G70" s="186" t="s">
        <v>326</v>
      </c>
      <c r="H70" s="456">
        <v>20</v>
      </c>
      <c r="I70" s="456">
        <v>15</v>
      </c>
      <c r="J70" s="456">
        <v>15</v>
      </c>
      <c r="K70" s="457">
        <f t="shared" si="37"/>
        <v>0.75</v>
      </c>
      <c r="L70" s="457">
        <f>+J70/I70*1</f>
        <v>1</v>
      </c>
      <c r="M70" s="298">
        <v>5006835</v>
      </c>
      <c r="N70" s="94">
        <v>4966835</v>
      </c>
      <c r="O70" s="94">
        <v>3585416.93</v>
      </c>
      <c r="P70" s="94">
        <v>3585416.93</v>
      </c>
      <c r="Q70" s="94">
        <v>3585416.93</v>
      </c>
      <c r="R70" s="94">
        <f t="shared" si="38"/>
        <v>71.610447118788628</v>
      </c>
      <c r="S70" s="94">
        <f t="shared" si="39"/>
        <v>72.187156005786377</v>
      </c>
      <c r="T70" s="94">
        <f t="shared" si="40"/>
        <v>71.610447118788628</v>
      </c>
      <c r="U70" s="94">
        <f t="shared" si="41"/>
        <v>72.187156005786377</v>
      </c>
    </row>
    <row r="71" spans="1:26" ht="13.15" customHeight="1">
      <c r="A71" s="578"/>
      <c r="B71" s="578"/>
      <c r="C71" s="578"/>
      <c r="D71" s="578">
        <v>3</v>
      </c>
      <c r="E71" s="578"/>
      <c r="F71" s="579" t="s">
        <v>383</v>
      </c>
      <c r="G71" s="580"/>
      <c r="H71" s="202"/>
      <c r="I71" s="202"/>
      <c r="J71" s="202"/>
      <c r="K71" s="97"/>
      <c r="L71" s="582"/>
      <c r="M71" s="583">
        <v>47242294</v>
      </c>
      <c r="N71" s="98">
        <v>48118199.409999996</v>
      </c>
      <c r="O71" s="98">
        <v>28543120.43</v>
      </c>
      <c r="P71" s="98">
        <v>28543120.43</v>
      </c>
      <c r="Q71" s="98">
        <v>28543120.43</v>
      </c>
      <c r="R71" s="98"/>
      <c r="S71" s="98"/>
      <c r="T71" s="96"/>
      <c r="U71" s="99"/>
    </row>
    <row r="72" spans="1:26" ht="34.9" customHeight="1">
      <c r="A72" s="178"/>
      <c r="B72" s="178"/>
      <c r="C72" s="178"/>
      <c r="D72" s="178"/>
      <c r="E72" s="178">
        <v>222</v>
      </c>
      <c r="F72" s="408" t="s">
        <v>384</v>
      </c>
      <c r="G72" s="186" t="s">
        <v>382</v>
      </c>
      <c r="H72" s="459">
        <v>1300</v>
      </c>
      <c r="I72" s="459">
        <v>866.66</v>
      </c>
      <c r="J72" s="459">
        <v>866.66</v>
      </c>
      <c r="K72" s="457">
        <f t="shared" si="37"/>
        <v>0.66666153846153842</v>
      </c>
      <c r="L72" s="457">
        <f>+J72/I72*1</f>
        <v>1</v>
      </c>
      <c r="M72" s="298">
        <v>47242294</v>
      </c>
      <c r="N72" s="94">
        <v>48118199.409999996</v>
      </c>
      <c r="O72" s="94">
        <v>28543120.43</v>
      </c>
      <c r="P72" s="94">
        <v>28543120.43</v>
      </c>
      <c r="Q72" s="94">
        <v>28543120.43</v>
      </c>
      <c r="R72" s="94">
        <f>IFERROR(O72/M72*100,0)</f>
        <v>60.41857414883367</v>
      </c>
      <c r="S72" s="94">
        <f>IFERROR(O72/N72*100,0)</f>
        <v>59.318762505623035</v>
      </c>
      <c r="T72" s="94">
        <f>IFERROR(P72/M72*100,0)</f>
        <v>60.41857414883367</v>
      </c>
      <c r="U72" s="94">
        <f>IFERROR(P72/N72*100,0)</f>
        <v>59.318762505623035</v>
      </c>
    </row>
    <row r="73" spans="1:26" ht="13.15" customHeight="1">
      <c r="A73" s="178"/>
      <c r="B73" s="178"/>
      <c r="C73" s="178"/>
      <c r="D73" s="178">
        <v>4</v>
      </c>
      <c r="E73" s="178"/>
      <c r="F73" s="408" t="s">
        <v>327</v>
      </c>
      <c r="G73" s="186"/>
      <c r="H73" s="201"/>
      <c r="I73" s="201"/>
      <c r="J73" s="201"/>
      <c r="K73" s="93"/>
      <c r="L73" s="457"/>
      <c r="M73" s="298">
        <f>+M74</f>
        <v>100053864</v>
      </c>
      <c r="N73" s="298">
        <f t="shared" ref="N73:Q73" si="42">+N74</f>
        <v>108850823.81999999</v>
      </c>
      <c r="O73" s="298">
        <f t="shared" si="42"/>
        <v>83485896.909999996</v>
      </c>
      <c r="P73" s="298">
        <f t="shared" si="42"/>
        <v>83485896.909999996</v>
      </c>
      <c r="Q73" s="298">
        <f t="shared" si="42"/>
        <v>83485896.909999996</v>
      </c>
      <c r="R73" s="94"/>
      <c r="S73" s="94"/>
      <c r="T73" s="91"/>
      <c r="U73" s="95"/>
    </row>
    <row r="74" spans="1:26" ht="13.15" customHeight="1">
      <c r="A74" s="178"/>
      <c r="B74" s="178"/>
      <c r="C74" s="178"/>
      <c r="D74" s="178"/>
      <c r="E74" s="178">
        <v>223</v>
      </c>
      <c r="F74" s="408" t="s">
        <v>328</v>
      </c>
      <c r="G74" s="186" t="s">
        <v>329</v>
      </c>
      <c r="H74" s="456">
        <v>9780</v>
      </c>
      <c r="I74" s="456">
        <v>7500</v>
      </c>
      <c r="J74" s="456">
        <v>7500</v>
      </c>
      <c r="K74" s="457">
        <f t="shared" si="37"/>
        <v>0.76687116564417179</v>
      </c>
      <c r="L74" s="457">
        <f>+J74/I74*1</f>
        <v>1</v>
      </c>
      <c r="M74" s="298">
        <v>100053864</v>
      </c>
      <c r="N74" s="94">
        <v>108850823.81999999</v>
      </c>
      <c r="O74" s="94">
        <v>83485896.909999996</v>
      </c>
      <c r="P74" s="94">
        <v>83485896.909999996</v>
      </c>
      <c r="Q74" s="94">
        <v>83485896.909999996</v>
      </c>
      <c r="R74" s="94">
        <f>IFERROR(O74/M74*100,0)</f>
        <v>83.440952275466344</v>
      </c>
      <c r="S74" s="94">
        <f>IFERROR(O74/N74*100,0)</f>
        <v>76.697533358181616</v>
      </c>
      <c r="T74" s="94">
        <f>IFERROR(P74/M74*100,0)</f>
        <v>83.440952275466344</v>
      </c>
      <c r="U74" s="94">
        <f>IFERROR(P74/N74*100,0)</f>
        <v>76.697533358181616</v>
      </c>
      <c r="X74" s="508"/>
      <c r="Y74" s="508"/>
      <c r="Z74" s="508"/>
    </row>
    <row r="75" spans="1:26" ht="13.15" customHeight="1">
      <c r="A75" s="178"/>
      <c r="B75" s="178"/>
      <c r="C75" s="178"/>
      <c r="D75" s="178">
        <v>5</v>
      </c>
      <c r="E75" s="178"/>
      <c r="F75" s="408" t="s">
        <v>385</v>
      </c>
      <c r="G75" s="186"/>
      <c r="H75" s="201"/>
      <c r="I75" s="201"/>
      <c r="J75" s="201"/>
      <c r="K75" s="93"/>
      <c r="L75" s="457"/>
      <c r="M75" s="298">
        <v>88124477</v>
      </c>
      <c r="N75" s="94">
        <v>88124477</v>
      </c>
      <c r="O75" s="94">
        <v>57807186.039999992</v>
      </c>
      <c r="P75" s="94">
        <v>57807186.039999992</v>
      </c>
      <c r="Q75" s="94">
        <v>39701917.989999995</v>
      </c>
      <c r="R75" s="94"/>
      <c r="S75" s="94"/>
      <c r="T75" s="91"/>
      <c r="U75" s="95"/>
    </row>
    <row r="76" spans="1:26" ht="37.9" customHeight="1">
      <c r="A76" s="178"/>
      <c r="B76" s="178"/>
      <c r="C76" s="178"/>
      <c r="D76" s="178"/>
      <c r="E76" s="178">
        <v>224</v>
      </c>
      <c r="F76" s="408" t="s">
        <v>386</v>
      </c>
      <c r="G76" s="186" t="s">
        <v>387</v>
      </c>
      <c r="H76" s="456">
        <v>40</v>
      </c>
      <c r="I76" s="456">
        <v>30</v>
      </c>
      <c r="J76" s="456">
        <v>199</v>
      </c>
      <c r="K76" s="457">
        <f t="shared" si="37"/>
        <v>4.9749999999999996</v>
      </c>
      <c r="L76" s="457">
        <f>+J76/I76*1</f>
        <v>6.6333333333333337</v>
      </c>
      <c r="M76" s="298">
        <v>88124477</v>
      </c>
      <c r="N76" s="94">
        <v>88124477</v>
      </c>
      <c r="O76" s="94">
        <v>57807186.039999992</v>
      </c>
      <c r="P76" s="94">
        <v>57807186.039999992</v>
      </c>
      <c r="Q76" s="94">
        <v>39701917.989999995</v>
      </c>
      <c r="R76" s="94">
        <f>IFERROR(O76/M76*100,0)</f>
        <v>65.597196156976906</v>
      </c>
      <c r="S76" s="94">
        <f>IFERROR(O76/N76*100,0)</f>
        <v>65.597196156976906</v>
      </c>
      <c r="T76" s="94">
        <f>IFERROR(P76/M76*100,0)</f>
        <v>65.597196156976906</v>
      </c>
      <c r="U76" s="94">
        <f>IFERROR(P76/N76*100,0)</f>
        <v>65.597196156976906</v>
      </c>
    </row>
    <row r="77" spans="1:26" ht="24" customHeight="1">
      <c r="A77" s="178">
        <v>5</v>
      </c>
      <c r="B77" s="178"/>
      <c r="C77" s="178"/>
      <c r="D77" s="178"/>
      <c r="E77" s="178"/>
      <c r="F77" s="408" t="s">
        <v>388</v>
      </c>
      <c r="G77" s="186"/>
      <c r="H77" s="201"/>
      <c r="I77" s="201"/>
      <c r="J77" s="201"/>
      <c r="K77" s="93"/>
      <c r="L77" s="457"/>
      <c r="M77" s="298">
        <v>414643108</v>
      </c>
      <c r="N77" s="94">
        <v>420372301.74000007</v>
      </c>
      <c r="O77" s="94">
        <v>272555466.81999999</v>
      </c>
      <c r="P77" s="94">
        <v>272555466.81999999</v>
      </c>
      <c r="Q77" s="94">
        <v>272555466.81999999</v>
      </c>
      <c r="R77" s="94"/>
      <c r="S77" s="94"/>
      <c r="T77" s="91"/>
      <c r="U77" s="95"/>
    </row>
    <row r="78" spans="1:26" ht="13.15" customHeight="1">
      <c r="A78" s="178"/>
      <c r="B78" s="178">
        <v>1</v>
      </c>
      <c r="C78" s="178"/>
      <c r="D78" s="178"/>
      <c r="E78" s="178"/>
      <c r="F78" s="408" t="s">
        <v>300</v>
      </c>
      <c r="G78" s="186"/>
      <c r="H78" s="201"/>
      <c r="I78" s="201"/>
      <c r="J78" s="201"/>
      <c r="K78" s="93"/>
      <c r="L78" s="457"/>
      <c r="M78" s="298">
        <v>413267889</v>
      </c>
      <c r="N78" s="94">
        <v>419089582.74000007</v>
      </c>
      <c r="O78" s="94">
        <v>271682043.81999999</v>
      </c>
      <c r="P78" s="94">
        <v>271682043.81999999</v>
      </c>
      <c r="Q78" s="94">
        <v>271682043.81999999</v>
      </c>
      <c r="R78" s="94"/>
      <c r="S78" s="94"/>
      <c r="T78" s="91"/>
      <c r="U78" s="95"/>
    </row>
    <row r="79" spans="1:26" ht="24.6" customHeight="1">
      <c r="A79" s="178"/>
      <c r="B79" s="178"/>
      <c r="C79" s="178">
        <v>3</v>
      </c>
      <c r="D79" s="178"/>
      <c r="E79" s="178"/>
      <c r="F79" s="408" t="s">
        <v>389</v>
      </c>
      <c r="G79" s="186"/>
      <c r="H79" s="201"/>
      <c r="I79" s="201"/>
      <c r="J79" s="201"/>
      <c r="K79" s="93"/>
      <c r="L79" s="457"/>
      <c r="M79" s="298">
        <v>186546944</v>
      </c>
      <c r="N79" s="94">
        <v>186984637.88999999</v>
      </c>
      <c r="O79" s="94">
        <v>139854331.25</v>
      </c>
      <c r="P79" s="94">
        <v>139854331.25</v>
      </c>
      <c r="Q79" s="94">
        <v>139854331.25</v>
      </c>
      <c r="R79" s="94"/>
      <c r="S79" s="94"/>
      <c r="T79" s="91"/>
      <c r="U79" s="95"/>
    </row>
    <row r="80" spans="1:26" ht="13.15" customHeight="1">
      <c r="A80" s="178"/>
      <c r="B80" s="178"/>
      <c r="C80" s="178"/>
      <c r="D80" s="178">
        <v>1</v>
      </c>
      <c r="E80" s="178"/>
      <c r="F80" s="408" t="s">
        <v>390</v>
      </c>
      <c r="G80" s="186"/>
      <c r="H80" s="201"/>
      <c r="I80" s="201"/>
      <c r="J80" s="201"/>
      <c r="K80" s="93"/>
      <c r="L80" s="457"/>
      <c r="M80" s="298">
        <v>98548693</v>
      </c>
      <c r="N80" s="94">
        <v>99046386.889999986</v>
      </c>
      <c r="O80" s="94">
        <v>76083079.359999999</v>
      </c>
      <c r="P80" s="94">
        <v>76083079.359999999</v>
      </c>
      <c r="Q80" s="94">
        <v>76083079.359999999</v>
      </c>
      <c r="R80" s="94"/>
      <c r="S80" s="94"/>
      <c r="T80" s="91"/>
      <c r="U80" s="95"/>
    </row>
    <row r="81" spans="1:21" ht="13.15" customHeight="1">
      <c r="A81" s="178"/>
      <c r="B81" s="178"/>
      <c r="C81" s="178"/>
      <c r="D81" s="178"/>
      <c r="E81" s="178">
        <v>204</v>
      </c>
      <c r="F81" s="408" t="s">
        <v>391</v>
      </c>
      <c r="G81" s="186" t="s">
        <v>392</v>
      </c>
      <c r="H81" s="456">
        <v>4</v>
      </c>
      <c r="I81" s="456">
        <v>3</v>
      </c>
      <c r="J81" s="456">
        <v>3</v>
      </c>
      <c r="K81" s="457">
        <f t="shared" ref="K81:K83" si="43">+J81/H81*1</f>
        <v>0.75</v>
      </c>
      <c r="L81" s="457">
        <f>+J81/I81*1</f>
        <v>1</v>
      </c>
      <c r="M81" s="298">
        <v>98548693</v>
      </c>
      <c r="N81" s="94">
        <v>99046386.889999986</v>
      </c>
      <c r="O81" s="94">
        <v>76083079.359999999</v>
      </c>
      <c r="P81" s="94">
        <v>76083079.359999999</v>
      </c>
      <c r="Q81" s="94">
        <v>76083079.359999999</v>
      </c>
      <c r="R81" s="94">
        <f>IFERROR(O81/M81*100,0)</f>
        <v>77.203539736442778</v>
      </c>
      <c r="S81" s="94">
        <f>IFERROR(O81/N81*100,0)</f>
        <v>76.815603020933182</v>
      </c>
      <c r="T81" s="94">
        <f>IFERROR(P81/M81*100,0)</f>
        <v>77.203539736442778</v>
      </c>
      <c r="U81" s="94">
        <f>IFERROR(P81/N81*100,0)</f>
        <v>76.815603020933182</v>
      </c>
    </row>
    <row r="82" spans="1:21" ht="13.15" customHeight="1">
      <c r="A82" s="178"/>
      <c r="B82" s="178"/>
      <c r="C82" s="178"/>
      <c r="D82" s="178">
        <v>5</v>
      </c>
      <c r="E82" s="178"/>
      <c r="F82" s="408" t="s">
        <v>393</v>
      </c>
      <c r="G82" s="186"/>
      <c r="H82" s="201"/>
      <c r="I82" s="201"/>
      <c r="J82" s="201"/>
      <c r="K82" s="93"/>
      <c r="L82" s="457"/>
      <c r="M82" s="298">
        <v>87998251</v>
      </c>
      <c r="N82" s="94">
        <v>87938251</v>
      </c>
      <c r="O82" s="94">
        <v>63771251.890000008</v>
      </c>
      <c r="P82" s="94">
        <v>63771251.890000008</v>
      </c>
      <c r="Q82" s="94">
        <v>63771251.890000008</v>
      </c>
      <c r="R82" s="94"/>
      <c r="S82" s="94"/>
      <c r="T82" s="91"/>
      <c r="U82" s="95"/>
    </row>
    <row r="83" spans="1:21" ht="13.15" customHeight="1">
      <c r="A83" s="178"/>
      <c r="B83" s="178"/>
      <c r="C83" s="178"/>
      <c r="D83" s="178"/>
      <c r="E83" s="178">
        <v>208</v>
      </c>
      <c r="F83" s="408" t="s">
        <v>394</v>
      </c>
      <c r="G83" s="186" t="s">
        <v>392</v>
      </c>
      <c r="H83" s="456">
        <v>40000</v>
      </c>
      <c r="I83" s="456">
        <v>37680</v>
      </c>
      <c r="J83" s="456">
        <v>37680</v>
      </c>
      <c r="K83" s="457">
        <f t="shared" si="43"/>
        <v>0.94199999999999995</v>
      </c>
      <c r="L83" s="457">
        <f>+J83/I83*1</f>
        <v>1</v>
      </c>
      <c r="M83" s="298">
        <v>87998251</v>
      </c>
      <c r="N83" s="94">
        <v>87938251</v>
      </c>
      <c r="O83" s="94">
        <v>63771251.890000008</v>
      </c>
      <c r="P83" s="94">
        <v>63771251.890000008</v>
      </c>
      <c r="Q83" s="94">
        <v>63771251.890000008</v>
      </c>
      <c r="R83" s="94">
        <f>IFERROR(O83/M83*100,0)</f>
        <v>72.468772010025532</v>
      </c>
      <c r="S83" s="94">
        <f>IFERROR(O83/N83*100,0)</f>
        <v>72.518217231770976</v>
      </c>
      <c r="T83" s="94">
        <f>IFERROR(P83/M83*100,0)</f>
        <v>72.468772010025532</v>
      </c>
      <c r="U83" s="94">
        <f>IFERROR(P83/N83*100,0)</f>
        <v>72.518217231770976</v>
      </c>
    </row>
    <row r="84" spans="1:21" ht="13.15" customHeight="1">
      <c r="A84" s="178"/>
      <c r="B84" s="178"/>
      <c r="C84" s="178">
        <v>8</v>
      </c>
      <c r="D84" s="178"/>
      <c r="E84" s="178"/>
      <c r="F84" s="408" t="s">
        <v>395</v>
      </c>
      <c r="G84" s="186"/>
      <c r="H84" s="201"/>
      <c r="I84" s="201"/>
      <c r="J84" s="201"/>
      <c r="K84" s="93"/>
      <c r="L84" s="457"/>
      <c r="M84" s="298">
        <v>226720945</v>
      </c>
      <c r="N84" s="94">
        <v>232104944.85000005</v>
      </c>
      <c r="O84" s="94">
        <v>131827712.56999998</v>
      </c>
      <c r="P84" s="94">
        <v>131827712.56999998</v>
      </c>
      <c r="Q84" s="94">
        <v>131827712.56999998</v>
      </c>
      <c r="R84" s="94"/>
      <c r="S84" s="94"/>
      <c r="T84" s="91"/>
      <c r="U84" s="95"/>
    </row>
    <row r="85" spans="1:21" ht="13.15" customHeight="1">
      <c r="A85" s="178"/>
      <c r="B85" s="178"/>
      <c r="C85" s="178"/>
      <c r="D85" s="178">
        <v>2</v>
      </c>
      <c r="E85" s="178"/>
      <c r="F85" s="408" t="s">
        <v>396</v>
      </c>
      <c r="G85" s="186"/>
      <c r="H85" s="201"/>
      <c r="I85" s="201"/>
      <c r="J85" s="201"/>
      <c r="K85" s="93"/>
      <c r="L85" s="457"/>
      <c r="M85" s="298">
        <v>6959529</v>
      </c>
      <c r="N85" s="94">
        <v>7524596.8300000001</v>
      </c>
      <c r="O85" s="94">
        <v>3329132.94</v>
      </c>
      <c r="P85" s="94">
        <v>3329132.94</v>
      </c>
      <c r="Q85" s="94">
        <v>3329132.94</v>
      </c>
      <c r="R85" s="94"/>
      <c r="S85" s="94"/>
      <c r="T85" s="91"/>
      <c r="U85" s="95"/>
    </row>
    <row r="86" spans="1:21" ht="13.15" customHeight="1">
      <c r="A86" s="178"/>
      <c r="B86" s="178"/>
      <c r="C86" s="178"/>
      <c r="D86" s="178"/>
      <c r="E86" s="178">
        <v>207</v>
      </c>
      <c r="F86" s="408" t="s">
        <v>397</v>
      </c>
      <c r="G86" s="186" t="s">
        <v>392</v>
      </c>
      <c r="H86" s="456">
        <v>1</v>
      </c>
      <c r="I86" s="456">
        <v>1</v>
      </c>
      <c r="J86" s="456">
        <v>1</v>
      </c>
      <c r="K86" s="457">
        <f t="shared" ref="K86:K89" si="44">+J86/H86*1</f>
        <v>1</v>
      </c>
      <c r="L86" s="457">
        <f>+J86/I86*1</f>
        <v>1</v>
      </c>
      <c r="M86" s="298">
        <v>6959529</v>
      </c>
      <c r="N86" s="94">
        <v>7524596.8300000001</v>
      </c>
      <c r="O86" s="94">
        <v>3329132.94</v>
      </c>
      <c r="P86" s="94">
        <v>3329132.94</v>
      </c>
      <c r="Q86" s="94">
        <v>3329132.94</v>
      </c>
      <c r="R86" s="94">
        <f>IFERROR(O86/M86*100,0)</f>
        <v>47.835606978575704</v>
      </c>
      <c r="S86" s="94">
        <f>IFERROR(O86/N86*100,0)</f>
        <v>44.243339745818645</v>
      </c>
      <c r="T86" s="94">
        <f>IFERROR(P86/M86*100,0)</f>
        <v>47.835606978575704</v>
      </c>
      <c r="U86" s="94">
        <f>IFERROR(P86/N86*100,0)</f>
        <v>44.243339745818645</v>
      </c>
    </row>
    <row r="87" spans="1:21" ht="13.15" customHeight="1">
      <c r="A87" s="178"/>
      <c r="B87" s="178"/>
      <c r="C87" s="178"/>
      <c r="D87" s="178">
        <v>5</v>
      </c>
      <c r="E87" s="178"/>
      <c r="F87" s="408" t="s">
        <v>398</v>
      </c>
      <c r="G87" s="186"/>
      <c r="H87" s="456"/>
      <c r="I87" s="456"/>
      <c r="J87" s="456"/>
      <c r="K87" s="93"/>
      <c r="L87" s="457"/>
      <c r="M87" s="298">
        <v>219761416</v>
      </c>
      <c r="N87" s="94">
        <v>224580348.02000004</v>
      </c>
      <c r="O87" s="94">
        <v>128498579.62999998</v>
      </c>
      <c r="P87" s="94">
        <v>128498579.62999998</v>
      </c>
      <c r="Q87" s="94">
        <v>128498579.62999998</v>
      </c>
      <c r="R87" s="94"/>
      <c r="S87" s="94"/>
      <c r="T87" s="91"/>
      <c r="U87" s="95"/>
    </row>
    <row r="88" spans="1:21" ht="13.15" customHeight="1">
      <c r="A88" s="178"/>
      <c r="B88" s="178"/>
      <c r="C88" s="178"/>
      <c r="D88" s="178"/>
      <c r="E88" s="178">
        <v>201</v>
      </c>
      <c r="F88" s="408" t="s">
        <v>399</v>
      </c>
      <c r="G88" s="186" t="s">
        <v>400</v>
      </c>
      <c r="H88" s="456">
        <v>1</v>
      </c>
      <c r="I88" s="458">
        <v>1</v>
      </c>
      <c r="J88" s="458">
        <v>1</v>
      </c>
      <c r="K88" s="457">
        <f t="shared" si="44"/>
        <v>1</v>
      </c>
      <c r="L88" s="457">
        <f>+J88/I88*1</f>
        <v>1</v>
      </c>
      <c r="M88" s="298">
        <v>218218534</v>
      </c>
      <c r="N88" s="94">
        <v>223035096.34000003</v>
      </c>
      <c r="O88" s="94">
        <v>127407700.94999997</v>
      </c>
      <c r="P88" s="94">
        <v>127407700.94999997</v>
      </c>
      <c r="Q88" s="94">
        <v>127407700.94999997</v>
      </c>
      <c r="R88" s="94">
        <f t="shared" ref="R88:R89" si="45">IFERROR(O88/M88*100,0)</f>
        <v>58.385371129841779</v>
      </c>
      <c r="S88" s="94">
        <f t="shared" ref="S88:S89" si="46">IFERROR(O88/N88*100,0)</f>
        <v>57.124507775124599</v>
      </c>
      <c r="T88" s="94">
        <f t="shared" ref="T88:T89" si="47">IFERROR(P88/M88*100,0)</f>
        <v>58.385371129841779</v>
      </c>
      <c r="U88" s="94">
        <f t="shared" ref="U88:U89" si="48">IFERROR(P88/N88*100,0)</f>
        <v>57.124507775124599</v>
      </c>
    </row>
    <row r="89" spans="1:21" ht="13.15" customHeight="1">
      <c r="A89" s="178"/>
      <c r="B89" s="178"/>
      <c r="C89" s="178"/>
      <c r="D89" s="178"/>
      <c r="E89" s="178">
        <v>209</v>
      </c>
      <c r="F89" s="408" t="s">
        <v>401</v>
      </c>
      <c r="G89" s="186" t="s">
        <v>400</v>
      </c>
      <c r="H89" s="456">
        <v>28500</v>
      </c>
      <c r="I89" s="458">
        <v>20700</v>
      </c>
      <c r="J89" s="458">
        <v>20700</v>
      </c>
      <c r="K89" s="457">
        <f t="shared" si="44"/>
        <v>0.72631578947368425</v>
      </c>
      <c r="L89" s="457">
        <f>+J89/I89*1</f>
        <v>1</v>
      </c>
      <c r="M89" s="298">
        <v>1542882</v>
      </c>
      <c r="N89" s="94">
        <v>1545251.68</v>
      </c>
      <c r="O89" s="94">
        <v>1090878.68</v>
      </c>
      <c r="P89" s="94">
        <v>1090878.68</v>
      </c>
      <c r="Q89" s="94">
        <v>1090878.68</v>
      </c>
      <c r="R89" s="94">
        <f t="shared" si="45"/>
        <v>70.703960510265844</v>
      </c>
      <c r="S89" s="94">
        <f t="shared" si="46"/>
        <v>70.595534314513728</v>
      </c>
      <c r="T89" s="94">
        <f t="shared" si="47"/>
        <v>70.703960510265844</v>
      </c>
      <c r="U89" s="94">
        <f t="shared" si="48"/>
        <v>70.595534314513728</v>
      </c>
    </row>
    <row r="90" spans="1:21" ht="16.149999999999999" customHeight="1">
      <c r="A90" s="178"/>
      <c r="B90" s="178">
        <v>3</v>
      </c>
      <c r="C90" s="178"/>
      <c r="D90" s="178"/>
      <c r="E90" s="178"/>
      <c r="F90" s="408" t="s">
        <v>356</v>
      </c>
      <c r="G90" s="186"/>
      <c r="H90" s="201"/>
      <c r="I90" s="577"/>
      <c r="J90" s="577"/>
      <c r="K90" s="93"/>
      <c r="L90" s="457"/>
      <c r="M90" s="298">
        <v>1375219</v>
      </c>
      <c r="N90" s="94">
        <v>1282719</v>
      </c>
      <c r="O90" s="94">
        <v>873423</v>
      </c>
      <c r="P90" s="94">
        <v>873423</v>
      </c>
      <c r="Q90" s="94">
        <v>873423</v>
      </c>
      <c r="R90" s="94"/>
      <c r="S90" s="94"/>
      <c r="T90" s="91"/>
      <c r="U90" s="95"/>
    </row>
    <row r="91" spans="1:21" ht="22.15" customHeight="1">
      <c r="A91" s="178"/>
      <c r="B91" s="178"/>
      <c r="C91" s="178">
        <v>9</v>
      </c>
      <c r="D91" s="178"/>
      <c r="E91" s="178"/>
      <c r="F91" s="408" t="s">
        <v>402</v>
      </c>
      <c r="G91" s="186"/>
      <c r="H91" s="201"/>
      <c r="I91" s="577"/>
      <c r="J91" s="577"/>
      <c r="K91" s="93"/>
      <c r="L91" s="457"/>
      <c r="M91" s="298">
        <v>1375219</v>
      </c>
      <c r="N91" s="94">
        <v>1282719</v>
      </c>
      <c r="O91" s="94">
        <v>873423</v>
      </c>
      <c r="P91" s="94">
        <v>873423</v>
      </c>
      <c r="Q91" s="94">
        <v>873423</v>
      </c>
      <c r="R91" s="94"/>
      <c r="S91" s="94"/>
      <c r="T91" s="91"/>
      <c r="U91" s="95"/>
    </row>
    <row r="92" spans="1:21" ht="15" customHeight="1">
      <c r="A92" s="178"/>
      <c r="B92" s="178"/>
      <c r="C92" s="178"/>
      <c r="D92" s="178">
        <v>3</v>
      </c>
      <c r="E92" s="178"/>
      <c r="F92" s="408" t="s">
        <v>403</v>
      </c>
      <c r="G92" s="186"/>
      <c r="H92" s="201"/>
      <c r="I92" s="577"/>
      <c r="J92" s="577"/>
      <c r="K92" s="93"/>
      <c r="L92" s="457"/>
      <c r="M92" s="298">
        <v>1375219</v>
      </c>
      <c r="N92" s="94">
        <v>1282719</v>
      </c>
      <c r="O92" s="94">
        <v>873423</v>
      </c>
      <c r="P92" s="94">
        <v>873423</v>
      </c>
      <c r="Q92" s="94">
        <v>873423</v>
      </c>
      <c r="R92" s="94"/>
      <c r="S92" s="94"/>
      <c r="T92" s="91"/>
      <c r="U92" s="95"/>
    </row>
    <row r="93" spans="1:21" ht="21.6" customHeight="1">
      <c r="A93" s="178"/>
      <c r="B93" s="178"/>
      <c r="C93" s="178"/>
      <c r="D93" s="178"/>
      <c r="E93" s="178">
        <v>206</v>
      </c>
      <c r="F93" s="408" t="s">
        <v>404</v>
      </c>
      <c r="G93" s="186" t="s">
        <v>405</v>
      </c>
      <c r="H93" s="456">
        <v>102454</v>
      </c>
      <c r="I93" s="458">
        <v>78600</v>
      </c>
      <c r="J93" s="458">
        <v>78600</v>
      </c>
      <c r="K93" s="457">
        <f t="shared" ref="K93" si="49">+J93/H93*1</f>
        <v>0.76717356081753763</v>
      </c>
      <c r="L93" s="457">
        <f>+J93/I93*1</f>
        <v>1</v>
      </c>
      <c r="M93" s="298">
        <v>1375219</v>
      </c>
      <c r="N93" s="94">
        <v>1282719</v>
      </c>
      <c r="O93" s="94">
        <v>873423</v>
      </c>
      <c r="P93" s="94">
        <v>873423</v>
      </c>
      <c r="Q93" s="94">
        <v>873423</v>
      </c>
      <c r="R93" s="94">
        <f>IFERROR(O93/M93*100,0)</f>
        <v>63.511557068365107</v>
      </c>
      <c r="S93" s="94">
        <f>IFERROR(O93/N93*100,0)</f>
        <v>68.091530569049027</v>
      </c>
      <c r="T93" s="94">
        <f>IFERROR(P93/M93*100,0)</f>
        <v>63.511557068365107</v>
      </c>
      <c r="U93" s="94">
        <f>IFERROR(P93/N93*100,0)</f>
        <v>68.091530569049027</v>
      </c>
    </row>
    <row r="94" spans="1:21">
      <c r="A94" s="201"/>
      <c r="B94" s="201"/>
      <c r="C94" s="201"/>
      <c r="D94" s="201"/>
      <c r="E94" s="201"/>
      <c r="F94" s="201"/>
      <c r="G94" s="201"/>
      <c r="H94" s="201"/>
      <c r="I94" s="201"/>
      <c r="J94" s="201"/>
      <c r="K94" s="201"/>
      <c r="L94" s="201"/>
      <c r="M94" s="201"/>
      <c r="N94" s="201"/>
      <c r="O94" s="201"/>
      <c r="P94" s="201"/>
      <c r="Q94" s="201"/>
      <c r="R94" s="201"/>
      <c r="S94" s="201"/>
      <c r="T94" s="201"/>
      <c r="U94" s="201"/>
    </row>
    <row r="95" spans="1:21">
      <c r="A95" s="201"/>
      <c r="B95" s="201"/>
      <c r="C95" s="201"/>
      <c r="D95" s="201"/>
      <c r="E95" s="201"/>
      <c r="F95" s="201"/>
      <c r="G95" s="201"/>
      <c r="H95" s="201"/>
      <c r="I95" s="201"/>
      <c r="J95" s="201"/>
      <c r="K95" s="201"/>
      <c r="L95" s="201"/>
      <c r="M95" s="201"/>
      <c r="N95" s="201"/>
      <c r="O95" s="201"/>
      <c r="P95" s="201"/>
      <c r="Q95" s="201"/>
      <c r="R95" s="201"/>
      <c r="S95" s="201"/>
      <c r="T95" s="201"/>
      <c r="U95" s="201"/>
    </row>
    <row r="96" spans="1:21" ht="18" customHeight="1">
      <c r="A96" s="455"/>
      <c r="B96" s="455"/>
      <c r="C96" s="455"/>
      <c r="D96" s="455"/>
      <c r="E96" s="455"/>
      <c r="F96" s="441" t="s">
        <v>411</v>
      </c>
      <c r="G96" s="455"/>
      <c r="H96" s="455"/>
      <c r="I96" s="455"/>
      <c r="J96" s="455"/>
      <c r="K96" s="455"/>
      <c r="L96" s="455"/>
      <c r="M96" s="443">
        <f>+M10+M37+M44+M54+M77</f>
        <v>1771184072</v>
      </c>
      <c r="N96" s="443">
        <f t="shared" ref="N96:Q96" si="50">+N10+N37+N44+N54+N77</f>
        <v>1780316094</v>
      </c>
      <c r="O96" s="443">
        <f t="shared" si="50"/>
        <v>1151542059.0099998</v>
      </c>
      <c r="P96" s="443">
        <f t="shared" si="50"/>
        <v>1151542059.0099998</v>
      </c>
      <c r="Q96" s="443">
        <f t="shared" si="50"/>
        <v>1133077690.9599998</v>
      </c>
      <c r="R96" s="455"/>
      <c r="S96" s="455"/>
      <c r="T96" s="455"/>
      <c r="U96" s="455"/>
    </row>
    <row r="97" spans="1:21">
      <c r="A97" s="202"/>
      <c r="B97" s="202"/>
      <c r="C97" s="202"/>
      <c r="D97" s="202"/>
      <c r="E97" s="202"/>
      <c r="F97" s="202"/>
      <c r="G97" s="202"/>
      <c r="H97" s="202"/>
      <c r="I97" s="202"/>
      <c r="J97" s="202"/>
      <c r="K97" s="202"/>
      <c r="L97" s="202"/>
      <c r="M97" s="202"/>
      <c r="N97" s="202"/>
      <c r="O97" s="202"/>
      <c r="P97" s="202"/>
      <c r="Q97" s="552"/>
      <c r="R97" s="202"/>
      <c r="S97" s="202"/>
      <c r="T97" s="202"/>
      <c r="U97" s="202"/>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4566929133858268" bottom="0.47244094488188981" header="0.19685039370078741" footer="0.19685039370078741"/>
  <pageSetup scale="62" orientation="landscape" r:id="rId1"/>
  <headerFooter scaleWithDoc="0">
    <oddHeader>&amp;C&amp;G</oddHeader>
    <oddFooter>&amp;C&amp;G</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U30"/>
  <sheetViews>
    <sheetView showGridLines="0" zoomScale="85" zoomScaleNormal="85" zoomScaleSheetLayoutView="70" workbookViewId="0">
      <selection activeCell="I15" sqref="I15"/>
    </sheetView>
  </sheetViews>
  <sheetFormatPr baseColWidth="10" defaultColWidth="11.42578125" defaultRowHeight="13.5"/>
  <cols>
    <col min="1" max="1" width="3.85546875" style="33" customWidth="1"/>
    <col min="2" max="4" width="3.140625" style="33" customWidth="1"/>
    <col min="5" max="5" width="4" style="33" customWidth="1"/>
    <col min="6" max="6" width="29.140625" style="33" customWidth="1"/>
    <col min="7" max="7" width="9.7109375" style="33" customWidth="1"/>
    <col min="8" max="8" width="9.28515625" style="33" bestFit="1" customWidth="1"/>
    <col min="9" max="9" width="11.28515625" style="33" bestFit="1" customWidth="1"/>
    <col min="10" max="10" width="10.28515625" style="33" bestFit="1" customWidth="1"/>
    <col min="11" max="12" width="6.85546875" style="33" customWidth="1"/>
    <col min="13" max="17" width="15.7109375" style="33" customWidth="1"/>
    <col min="18" max="18" width="8.140625" style="33" customWidth="1"/>
    <col min="19" max="19" width="7.7109375" style="33" customWidth="1"/>
    <col min="20" max="21" width="7.85546875" style="33" customWidth="1"/>
    <col min="22" max="16384" width="11.42578125" style="33"/>
  </cols>
  <sheetData>
    <row r="1" spans="1:21" ht="25.35" customHeight="1">
      <c r="A1" s="620" t="s">
        <v>85</v>
      </c>
      <c r="B1" s="621"/>
      <c r="C1" s="621"/>
      <c r="D1" s="621"/>
      <c r="E1" s="621"/>
      <c r="F1" s="621"/>
      <c r="G1" s="621"/>
      <c r="H1" s="621"/>
      <c r="I1" s="621"/>
      <c r="J1" s="621"/>
      <c r="K1" s="621"/>
      <c r="L1" s="621"/>
      <c r="M1" s="621"/>
      <c r="N1" s="621"/>
      <c r="O1" s="621"/>
      <c r="P1" s="621"/>
      <c r="Q1" s="621"/>
      <c r="R1" s="621"/>
      <c r="S1" s="621"/>
      <c r="T1" s="621"/>
      <c r="U1" s="622"/>
    </row>
    <row r="2" spans="1:21" ht="41.25" customHeight="1">
      <c r="A2" s="646" t="s">
        <v>412</v>
      </c>
      <c r="B2" s="647"/>
      <c r="C2" s="647"/>
      <c r="D2" s="647"/>
      <c r="E2" s="647"/>
      <c r="F2" s="647"/>
      <c r="G2" s="647"/>
      <c r="H2" s="647"/>
      <c r="I2" s="647"/>
      <c r="J2" s="647"/>
      <c r="K2" s="647"/>
      <c r="L2" s="647"/>
      <c r="M2" s="647"/>
      <c r="N2" s="647"/>
      <c r="O2" s="647"/>
      <c r="P2" s="647"/>
      <c r="Q2" s="647"/>
      <c r="R2" s="647"/>
      <c r="S2" s="647"/>
      <c r="T2" s="647"/>
      <c r="U2" s="648"/>
    </row>
    <row r="3" spans="1:21" ht="6" customHeight="1">
      <c r="U3" s="103"/>
    </row>
    <row r="4" spans="1:21" ht="20.100000000000001" customHeight="1">
      <c r="A4" s="602" t="s">
        <v>195</v>
      </c>
      <c r="B4" s="629"/>
      <c r="C4" s="629"/>
      <c r="D4" s="629"/>
      <c r="E4" s="629"/>
      <c r="F4" s="629"/>
      <c r="G4" s="629"/>
      <c r="H4" s="629"/>
      <c r="I4" s="629"/>
      <c r="J4" s="629"/>
      <c r="K4" s="629"/>
      <c r="L4" s="629"/>
      <c r="M4" s="629"/>
      <c r="N4" s="629"/>
      <c r="O4" s="629"/>
      <c r="P4" s="629"/>
      <c r="Q4" s="629"/>
      <c r="R4" s="629"/>
      <c r="S4" s="629"/>
      <c r="T4" s="629"/>
      <c r="U4" s="630"/>
    </row>
    <row r="5" spans="1:21" ht="20.100000000000001" customHeight="1">
      <c r="A5" s="631" t="s">
        <v>196</v>
      </c>
      <c r="B5" s="632"/>
      <c r="C5" s="632"/>
      <c r="D5" s="632"/>
      <c r="E5" s="632"/>
      <c r="F5" s="632"/>
      <c r="G5" s="632"/>
      <c r="H5" s="632"/>
      <c r="I5" s="632"/>
      <c r="J5" s="632"/>
      <c r="K5" s="632"/>
      <c r="L5" s="632"/>
      <c r="M5" s="632"/>
      <c r="N5" s="632"/>
      <c r="O5" s="632"/>
      <c r="P5" s="632"/>
      <c r="Q5" s="632"/>
      <c r="R5" s="632"/>
      <c r="S5" s="632"/>
      <c r="T5" s="632"/>
      <c r="U5" s="633"/>
    </row>
    <row r="6" spans="1:21" ht="15" customHeight="1">
      <c r="A6" s="634" t="s">
        <v>81</v>
      </c>
      <c r="B6" s="626" t="s">
        <v>39</v>
      </c>
      <c r="C6" s="626" t="s">
        <v>37</v>
      </c>
      <c r="D6" s="626" t="s">
        <v>38</v>
      </c>
      <c r="E6" s="626" t="s">
        <v>7</v>
      </c>
      <c r="F6" s="626" t="s">
        <v>8</v>
      </c>
      <c r="G6" s="626" t="s">
        <v>23</v>
      </c>
      <c r="H6" s="158" t="s">
        <v>10</v>
      </c>
      <c r="I6" s="158"/>
      <c r="J6" s="158"/>
      <c r="K6" s="158"/>
      <c r="L6" s="158"/>
      <c r="M6" s="158"/>
      <c r="N6" s="158"/>
      <c r="O6" s="158"/>
      <c r="P6" s="158"/>
      <c r="Q6" s="158"/>
      <c r="R6" s="158"/>
      <c r="S6" s="158"/>
      <c r="T6" s="158"/>
      <c r="U6" s="159"/>
    </row>
    <row r="7" spans="1:21" ht="15" customHeight="1">
      <c r="A7" s="635"/>
      <c r="B7" s="627"/>
      <c r="C7" s="627"/>
      <c r="D7" s="627"/>
      <c r="E7" s="627"/>
      <c r="F7" s="627"/>
      <c r="G7" s="627"/>
      <c r="H7" s="637" t="s">
        <v>9</v>
      </c>
      <c r="I7" s="638"/>
      <c r="J7" s="639"/>
      <c r="K7" s="637" t="s">
        <v>43</v>
      </c>
      <c r="L7" s="639"/>
      <c r="M7" s="637" t="s">
        <v>91</v>
      </c>
      <c r="N7" s="638"/>
      <c r="O7" s="638"/>
      <c r="P7" s="638"/>
      <c r="Q7" s="639"/>
      <c r="R7" s="640" t="s">
        <v>43</v>
      </c>
      <c r="S7" s="641"/>
      <c r="T7" s="641"/>
      <c r="U7" s="642"/>
    </row>
    <row r="8" spans="1:21" ht="39.75" customHeight="1">
      <c r="A8" s="636"/>
      <c r="B8" s="628"/>
      <c r="C8" s="628"/>
      <c r="D8" s="628"/>
      <c r="E8" s="628"/>
      <c r="F8" s="628"/>
      <c r="G8" s="628"/>
      <c r="H8" s="160" t="s">
        <v>120</v>
      </c>
      <c r="I8" s="160" t="s">
        <v>158</v>
      </c>
      <c r="J8" s="160" t="s">
        <v>42</v>
      </c>
      <c r="K8" s="161" t="s">
        <v>44</v>
      </c>
      <c r="L8" s="161" t="s">
        <v>45</v>
      </c>
      <c r="M8" s="160" t="s">
        <v>116</v>
      </c>
      <c r="N8" s="160" t="s">
        <v>115</v>
      </c>
      <c r="O8" s="160" t="s">
        <v>46</v>
      </c>
      <c r="P8" s="160" t="s">
        <v>47</v>
      </c>
      <c r="Q8" s="160" t="s">
        <v>107</v>
      </c>
      <c r="R8" s="161" t="s">
        <v>108</v>
      </c>
      <c r="S8" s="161" t="s">
        <v>109</v>
      </c>
      <c r="T8" s="161" t="s">
        <v>110</v>
      </c>
      <c r="U8" s="161" t="s">
        <v>111</v>
      </c>
    </row>
    <row r="9" spans="1:21" s="89" customFormat="1" ht="15" customHeight="1">
      <c r="A9" s="86"/>
      <c r="B9" s="86"/>
      <c r="C9" s="87"/>
      <c r="D9" s="87"/>
      <c r="E9" s="87"/>
      <c r="F9" s="87"/>
      <c r="G9" s="88"/>
      <c r="H9" s="88"/>
      <c r="I9" s="88"/>
      <c r="J9" s="88"/>
      <c r="K9" s="88"/>
      <c r="L9" s="88"/>
      <c r="M9" s="88"/>
      <c r="N9" s="88"/>
      <c r="O9" s="88"/>
      <c r="P9" s="88"/>
      <c r="Q9" s="88"/>
      <c r="R9" s="88"/>
      <c r="S9" s="88"/>
      <c r="T9" s="88"/>
      <c r="U9" s="88"/>
    </row>
    <row r="10" spans="1:21" s="89" customFormat="1" ht="15" customHeight="1">
      <c r="A10" s="178">
        <v>2</v>
      </c>
      <c r="B10" s="178"/>
      <c r="C10" s="178"/>
      <c r="D10" s="178"/>
      <c r="E10" s="178"/>
      <c r="F10" s="179" t="s">
        <v>299</v>
      </c>
      <c r="G10" s="186"/>
      <c r="H10" s="88"/>
      <c r="I10" s="88"/>
      <c r="J10" s="88"/>
      <c r="K10" s="88"/>
      <c r="L10" s="88"/>
      <c r="M10" s="312">
        <v>101110303</v>
      </c>
      <c r="N10" s="313">
        <v>101110303</v>
      </c>
      <c r="O10" s="313">
        <v>72406721.439999998</v>
      </c>
      <c r="P10" s="313">
        <v>72406721.439999998</v>
      </c>
      <c r="Q10" s="313">
        <v>72406721.439999998</v>
      </c>
      <c r="R10" s="88"/>
      <c r="S10" s="88"/>
      <c r="T10" s="88"/>
      <c r="U10" s="88"/>
    </row>
    <row r="11" spans="1:21" s="89" customFormat="1" ht="15" customHeight="1">
      <c r="A11" s="178"/>
      <c r="B11" s="178">
        <v>1</v>
      </c>
      <c r="C11" s="178"/>
      <c r="D11" s="178"/>
      <c r="E11" s="178"/>
      <c r="F11" s="179" t="s">
        <v>300</v>
      </c>
      <c r="G11" s="186"/>
      <c r="H11" s="87"/>
      <c r="I11" s="92"/>
      <c r="J11" s="92"/>
      <c r="K11" s="92"/>
      <c r="L11" s="93"/>
      <c r="M11" s="312">
        <v>101110303</v>
      </c>
      <c r="N11" s="313">
        <v>101110303</v>
      </c>
      <c r="O11" s="313">
        <v>72406721.439999998</v>
      </c>
      <c r="P11" s="313">
        <v>72406721.439999998</v>
      </c>
      <c r="Q11" s="313">
        <v>72406721.439999998</v>
      </c>
      <c r="R11" s="94"/>
      <c r="S11" s="94"/>
      <c r="T11" s="91"/>
      <c r="U11" s="95"/>
    </row>
    <row r="12" spans="1:21" s="89" customFormat="1" ht="15" customHeight="1">
      <c r="A12" s="178"/>
      <c r="B12" s="178"/>
      <c r="C12" s="178">
        <v>7</v>
      </c>
      <c r="D12" s="178"/>
      <c r="E12" s="178"/>
      <c r="F12" s="179" t="s">
        <v>301</v>
      </c>
      <c r="G12" s="186"/>
      <c r="H12" s="87"/>
      <c r="I12" s="93"/>
      <c r="J12" s="93"/>
      <c r="K12" s="93"/>
      <c r="L12" s="95"/>
      <c r="M12" s="312">
        <v>101110303</v>
      </c>
      <c r="N12" s="313">
        <v>101110303</v>
      </c>
      <c r="O12" s="313">
        <v>72406721.439999998</v>
      </c>
      <c r="P12" s="313">
        <v>72406721.439999998</v>
      </c>
      <c r="Q12" s="313">
        <v>72406721.439999998</v>
      </c>
      <c r="R12" s="94"/>
      <c r="S12" s="94"/>
      <c r="T12" s="95"/>
      <c r="U12" s="95"/>
    </row>
    <row r="13" spans="1:21" s="89" customFormat="1" ht="15" customHeight="1">
      <c r="A13" s="178"/>
      <c r="B13" s="178"/>
      <c r="C13" s="178"/>
      <c r="D13" s="178">
        <v>1</v>
      </c>
      <c r="E13" s="178"/>
      <c r="F13" s="179" t="s">
        <v>302</v>
      </c>
      <c r="G13" s="186"/>
      <c r="H13" s="88"/>
      <c r="I13" s="88"/>
      <c r="J13" s="88"/>
      <c r="K13" s="90"/>
      <c r="L13" s="90"/>
      <c r="M13" s="312">
        <v>101110303</v>
      </c>
      <c r="N13" s="313">
        <v>101110303</v>
      </c>
      <c r="O13" s="313">
        <v>72406721.439999998</v>
      </c>
      <c r="P13" s="313">
        <v>72406721.439999998</v>
      </c>
      <c r="Q13" s="313">
        <v>72406721.439999998</v>
      </c>
      <c r="R13" s="88"/>
      <c r="S13" s="88"/>
      <c r="T13" s="88"/>
      <c r="U13" s="88"/>
    </row>
    <row r="14" spans="1:21" s="89" customFormat="1" ht="25.5" customHeight="1">
      <c r="A14" s="178"/>
      <c r="B14" s="178"/>
      <c r="C14" s="178"/>
      <c r="D14" s="178"/>
      <c r="E14" s="178">
        <v>201</v>
      </c>
      <c r="F14" s="179" t="s">
        <v>303</v>
      </c>
      <c r="G14" s="186" t="s">
        <v>304</v>
      </c>
      <c r="H14" s="271">
        <v>0</v>
      </c>
      <c r="I14" s="271">
        <v>0</v>
      </c>
      <c r="J14" s="271">
        <v>0</v>
      </c>
      <c r="K14" s="457">
        <f>IFERROR(J14/H14,0)</f>
        <v>0</v>
      </c>
      <c r="L14" s="457">
        <f>IFERROR(J14/I14,0)</f>
        <v>0</v>
      </c>
      <c r="M14" s="312">
        <v>101110303</v>
      </c>
      <c r="N14" s="313">
        <v>101110303</v>
      </c>
      <c r="O14" s="313">
        <v>72406721.439999998</v>
      </c>
      <c r="P14" s="313">
        <v>72406721.439999998</v>
      </c>
      <c r="Q14" s="313">
        <v>72406721.439999998</v>
      </c>
      <c r="R14" s="182">
        <f>IFERROR(O14/M14*100,0)</f>
        <v>71.611615524483199</v>
      </c>
      <c r="S14" s="182">
        <f>IFERROR(O14/N14*100,0)</f>
        <v>71.611615524483199</v>
      </c>
      <c r="T14" s="182">
        <f>IFERROR(P14/M14*100,0)</f>
        <v>71.611615524483199</v>
      </c>
      <c r="U14" s="182">
        <f>IFERROR(P14/N14*100,0)</f>
        <v>71.611615524483199</v>
      </c>
    </row>
    <row r="15" spans="1:21" s="89" customFormat="1" ht="38.25" customHeight="1">
      <c r="A15" s="178">
        <v>4</v>
      </c>
      <c r="B15" s="178"/>
      <c r="C15" s="178"/>
      <c r="D15" s="178"/>
      <c r="E15" s="178"/>
      <c r="F15" s="179" t="s">
        <v>317</v>
      </c>
      <c r="G15" s="186"/>
      <c r="H15" s="91"/>
      <c r="I15" s="93"/>
      <c r="J15" s="93"/>
      <c r="K15" s="93"/>
      <c r="L15" s="93"/>
      <c r="M15" s="312">
        <v>153673569</v>
      </c>
      <c r="N15" s="313">
        <v>153673569</v>
      </c>
      <c r="O15" s="313">
        <v>148116108.59</v>
      </c>
      <c r="P15" s="313">
        <v>148116108.59</v>
      </c>
      <c r="Q15" s="313">
        <v>148116108.59</v>
      </c>
      <c r="R15" s="94"/>
      <c r="S15" s="94"/>
      <c r="T15" s="91"/>
      <c r="U15" s="95"/>
    </row>
    <row r="16" spans="1:21" s="89" customFormat="1" ht="15" customHeight="1">
      <c r="A16" s="178"/>
      <c r="B16" s="178">
        <v>2</v>
      </c>
      <c r="C16" s="178"/>
      <c r="D16" s="178"/>
      <c r="E16" s="178"/>
      <c r="F16" s="179" t="s">
        <v>309</v>
      </c>
      <c r="G16" s="186"/>
      <c r="H16" s="91"/>
      <c r="I16" s="93"/>
      <c r="J16" s="93"/>
      <c r="K16" s="93"/>
      <c r="L16" s="93"/>
      <c r="M16" s="312">
        <v>153673569</v>
      </c>
      <c r="N16" s="313">
        <v>153673569</v>
      </c>
      <c r="O16" s="313">
        <v>148116108.59</v>
      </c>
      <c r="P16" s="313">
        <v>148116108.59</v>
      </c>
      <c r="Q16" s="313">
        <v>148116108.59</v>
      </c>
      <c r="R16" s="94"/>
      <c r="S16" s="94"/>
      <c r="T16" s="91"/>
      <c r="U16" s="95"/>
    </row>
    <row r="17" spans="1:21" s="89" customFormat="1" ht="15" customHeight="1">
      <c r="A17" s="178"/>
      <c r="B17" s="178"/>
      <c r="C17" s="178">
        <v>1</v>
      </c>
      <c r="D17" s="178"/>
      <c r="E17" s="178"/>
      <c r="F17" s="179" t="s">
        <v>371</v>
      </c>
      <c r="G17" s="186"/>
      <c r="H17" s="91"/>
      <c r="I17" s="93"/>
      <c r="J17" s="93"/>
      <c r="K17" s="93"/>
      <c r="L17" s="93"/>
      <c r="M17" s="312">
        <v>18614335</v>
      </c>
      <c r="N17" s="313">
        <v>18614335</v>
      </c>
      <c r="O17" s="313">
        <v>13056874.59</v>
      </c>
      <c r="P17" s="313">
        <v>13056874.59</v>
      </c>
      <c r="Q17" s="313">
        <v>13056874.59</v>
      </c>
      <c r="R17" s="94"/>
      <c r="S17" s="94"/>
      <c r="T17" s="91"/>
      <c r="U17" s="95"/>
    </row>
    <row r="18" spans="1:21" s="89" customFormat="1" ht="15" customHeight="1">
      <c r="A18" s="178"/>
      <c r="B18" s="178"/>
      <c r="C18" s="178"/>
      <c r="D18" s="178">
        <v>1</v>
      </c>
      <c r="E18" s="178"/>
      <c r="F18" s="179" t="s">
        <v>372</v>
      </c>
      <c r="G18" s="186"/>
      <c r="H18" s="91"/>
      <c r="I18" s="93"/>
      <c r="J18" s="93"/>
      <c r="K18" s="93"/>
      <c r="L18" s="93"/>
      <c r="M18" s="312">
        <v>18614335</v>
      </c>
      <c r="N18" s="313">
        <v>18614335</v>
      </c>
      <c r="O18" s="313">
        <v>13056874.59</v>
      </c>
      <c r="P18" s="313">
        <v>13056874.59</v>
      </c>
      <c r="Q18" s="313">
        <v>13056874.59</v>
      </c>
      <c r="R18" s="94"/>
      <c r="S18" s="94"/>
      <c r="T18" s="91"/>
      <c r="U18" s="95"/>
    </row>
    <row r="19" spans="1:21" s="89" customFormat="1" ht="33.75" customHeight="1">
      <c r="A19" s="178"/>
      <c r="B19" s="178"/>
      <c r="C19" s="178"/>
      <c r="D19" s="178"/>
      <c r="E19" s="178">
        <v>203</v>
      </c>
      <c r="F19" s="179" t="s">
        <v>373</v>
      </c>
      <c r="G19" s="186" t="s">
        <v>374</v>
      </c>
      <c r="H19" s="271">
        <v>0</v>
      </c>
      <c r="I19" s="271">
        <v>0</v>
      </c>
      <c r="J19" s="271">
        <v>0</v>
      </c>
      <c r="K19" s="457">
        <f>IFERROR(J19/H19,0)</f>
        <v>0</v>
      </c>
      <c r="L19" s="457">
        <f>IFERROR(J19/I19,0)</f>
        <v>0</v>
      </c>
      <c r="M19" s="312">
        <v>18614335</v>
      </c>
      <c r="N19" s="313">
        <v>18614335</v>
      </c>
      <c r="O19" s="313">
        <v>13056874.59</v>
      </c>
      <c r="P19" s="313">
        <v>13056874.59</v>
      </c>
      <c r="Q19" s="313">
        <v>13056874.59</v>
      </c>
      <c r="R19" s="182">
        <f>IFERROR(O19/M19*100,0)</f>
        <v>70.144190431729086</v>
      </c>
      <c r="S19" s="182">
        <f>IFERROR(O19/N19*100,0)</f>
        <v>70.144190431729086</v>
      </c>
      <c r="T19" s="182">
        <f>IFERROR(P19/M19*100,0)</f>
        <v>70.144190431729086</v>
      </c>
      <c r="U19" s="182">
        <f>IFERROR(P19/N19*100,0)</f>
        <v>70.144190431729086</v>
      </c>
    </row>
    <row r="20" spans="1:21" s="89" customFormat="1" ht="30" customHeight="1">
      <c r="A20" s="178"/>
      <c r="B20" s="178"/>
      <c r="C20" s="178">
        <v>2</v>
      </c>
      <c r="D20" s="178"/>
      <c r="E20" s="178"/>
      <c r="F20" s="179" t="s">
        <v>318</v>
      </c>
      <c r="G20" s="186"/>
      <c r="H20" s="91"/>
      <c r="I20" s="93"/>
      <c r="J20" s="93"/>
      <c r="K20" s="93"/>
      <c r="L20" s="93"/>
      <c r="M20" s="312">
        <v>135059234</v>
      </c>
      <c r="N20" s="313">
        <v>135059234</v>
      </c>
      <c r="O20" s="313">
        <v>135059234</v>
      </c>
      <c r="P20" s="313">
        <v>135059234</v>
      </c>
      <c r="Q20" s="313">
        <v>135059234</v>
      </c>
      <c r="R20" s="94"/>
      <c r="S20" s="94"/>
      <c r="T20" s="91"/>
      <c r="U20" s="95"/>
    </row>
    <row r="21" spans="1:21" s="89" customFormat="1" ht="15" customHeight="1">
      <c r="A21" s="178"/>
      <c r="B21" s="178"/>
      <c r="C21" s="178"/>
      <c r="D21" s="178">
        <v>4</v>
      </c>
      <c r="E21" s="178"/>
      <c r="F21" s="179" t="s">
        <v>327</v>
      </c>
      <c r="G21" s="186"/>
      <c r="H21" s="91"/>
      <c r="I21" s="93"/>
      <c r="J21" s="93"/>
      <c r="K21" s="93"/>
      <c r="L21" s="93"/>
      <c r="M21" s="312">
        <v>135059234</v>
      </c>
      <c r="N21" s="313">
        <v>135059234</v>
      </c>
      <c r="O21" s="313">
        <v>135059234</v>
      </c>
      <c r="P21" s="313">
        <v>135059234</v>
      </c>
      <c r="Q21" s="313">
        <v>135059234</v>
      </c>
      <c r="R21" s="94"/>
      <c r="S21" s="94"/>
      <c r="T21" s="91"/>
      <c r="U21" s="95"/>
    </row>
    <row r="22" spans="1:21" s="89" customFormat="1" ht="15" customHeight="1">
      <c r="A22" s="178"/>
      <c r="B22" s="178"/>
      <c r="C22" s="178"/>
      <c r="D22" s="178"/>
      <c r="E22" s="178">
        <v>223</v>
      </c>
      <c r="F22" s="179" t="s">
        <v>328</v>
      </c>
      <c r="G22" s="186" t="s">
        <v>329</v>
      </c>
      <c r="H22" s="271">
        <v>0</v>
      </c>
      <c r="I22" s="271">
        <v>0</v>
      </c>
      <c r="J22" s="271">
        <v>0</v>
      </c>
      <c r="K22" s="457">
        <f>IFERROR(J22/H22,0)</f>
        <v>0</v>
      </c>
      <c r="L22" s="457">
        <f>IFERROR(J22/I22,0)</f>
        <v>0</v>
      </c>
      <c r="M22" s="312">
        <v>135059234</v>
      </c>
      <c r="N22" s="313">
        <v>135059234</v>
      </c>
      <c r="O22" s="313">
        <v>135059234</v>
      </c>
      <c r="P22" s="313">
        <v>135059234</v>
      </c>
      <c r="Q22" s="313">
        <v>135059234</v>
      </c>
      <c r="R22" s="182">
        <f>IFERROR(O22/M22*100,0)</f>
        <v>100</v>
      </c>
      <c r="S22" s="182">
        <f>IFERROR(O22/N22*100,0)</f>
        <v>100</v>
      </c>
      <c r="T22" s="182">
        <f>IFERROR(P22/M22*100,0)</f>
        <v>100</v>
      </c>
      <c r="U22" s="182">
        <f>IFERROR(P22/N22*100,0)</f>
        <v>100</v>
      </c>
    </row>
    <row r="23" spans="1:21" s="89" customFormat="1" ht="39.75" customHeight="1">
      <c r="A23" s="178">
        <v>5</v>
      </c>
      <c r="B23" s="178"/>
      <c r="C23" s="178"/>
      <c r="D23" s="178"/>
      <c r="E23" s="178"/>
      <c r="F23" s="179" t="s">
        <v>388</v>
      </c>
      <c r="G23" s="186"/>
      <c r="H23" s="91"/>
      <c r="I23" s="93"/>
      <c r="J23" s="93"/>
      <c r="K23" s="93"/>
      <c r="L23" s="93"/>
      <c r="M23" s="312">
        <v>18928886</v>
      </c>
      <c r="N23" s="313">
        <v>18928886</v>
      </c>
      <c r="O23" s="313">
        <v>15109162</v>
      </c>
      <c r="P23" s="313">
        <v>15109162</v>
      </c>
      <c r="Q23" s="313">
        <v>15109162</v>
      </c>
      <c r="R23" s="94"/>
      <c r="S23" s="94"/>
      <c r="T23" s="91"/>
      <c r="U23" s="95"/>
    </row>
    <row r="24" spans="1:21" s="89" customFormat="1" ht="15" customHeight="1">
      <c r="A24" s="178"/>
      <c r="B24" s="178">
        <v>1</v>
      </c>
      <c r="C24" s="178"/>
      <c r="D24" s="178"/>
      <c r="E24" s="178"/>
      <c r="F24" s="179" t="s">
        <v>300</v>
      </c>
      <c r="G24" s="186"/>
      <c r="H24" s="91"/>
      <c r="I24" s="93"/>
      <c r="J24" s="93"/>
      <c r="K24" s="93"/>
      <c r="L24" s="93"/>
      <c r="M24" s="312">
        <v>18928886</v>
      </c>
      <c r="N24" s="313">
        <v>18928886</v>
      </c>
      <c r="O24" s="313">
        <v>15109162</v>
      </c>
      <c r="P24" s="313">
        <v>15109162</v>
      </c>
      <c r="Q24" s="313">
        <v>15109162</v>
      </c>
      <c r="R24" s="94"/>
      <c r="S24" s="94"/>
      <c r="T24" s="91"/>
      <c r="U24" s="95"/>
    </row>
    <row r="25" spans="1:21" s="89" customFormat="1" ht="15" customHeight="1">
      <c r="A25" s="178"/>
      <c r="B25" s="178"/>
      <c r="C25" s="178">
        <v>8</v>
      </c>
      <c r="D25" s="178"/>
      <c r="E25" s="178"/>
      <c r="F25" s="179" t="s">
        <v>395</v>
      </c>
      <c r="G25" s="186"/>
      <c r="H25" s="91"/>
      <c r="I25" s="93"/>
      <c r="J25" s="93"/>
      <c r="K25" s="93"/>
      <c r="L25" s="93"/>
      <c r="M25" s="312">
        <v>18928886</v>
      </c>
      <c r="N25" s="313">
        <v>18928886</v>
      </c>
      <c r="O25" s="313">
        <v>15109162</v>
      </c>
      <c r="P25" s="313">
        <v>15109162</v>
      </c>
      <c r="Q25" s="313">
        <v>15109162</v>
      </c>
      <c r="R25" s="94"/>
      <c r="S25" s="94"/>
      <c r="T25" s="91"/>
      <c r="U25" s="95"/>
    </row>
    <row r="26" spans="1:21" s="89" customFormat="1" ht="15" customHeight="1">
      <c r="A26" s="178"/>
      <c r="B26" s="178"/>
      <c r="C26" s="178"/>
      <c r="D26" s="178">
        <v>5</v>
      </c>
      <c r="E26" s="178"/>
      <c r="F26" s="179" t="s">
        <v>398</v>
      </c>
      <c r="G26" s="186"/>
      <c r="H26" s="91"/>
      <c r="I26" s="93"/>
      <c r="J26" s="93"/>
      <c r="K26" s="93"/>
      <c r="L26" s="93"/>
      <c r="M26" s="312">
        <v>18928886</v>
      </c>
      <c r="N26" s="313">
        <v>18928886</v>
      </c>
      <c r="O26" s="313">
        <v>15109162</v>
      </c>
      <c r="P26" s="313">
        <v>15109162</v>
      </c>
      <c r="Q26" s="313">
        <v>15109162</v>
      </c>
      <c r="R26" s="94"/>
      <c r="S26" s="94"/>
      <c r="T26" s="91"/>
      <c r="U26" s="95"/>
    </row>
    <row r="27" spans="1:21" s="89" customFormat="1" ht="20.25" customHeight="1">
      <c r="A27" s="178"/>
      <c r="B27" s="178"/>
      <c r="C27" s="178"/>
      <c r="D27" s="178"/>
      <c r="E27" s="178">
        <v>201</v>
      </c>
      <c r="F27" s="179" t="s">
        <v>399</v>
      </c>
      <c r="G27" s="186" t="s">
        <v>400</v>
      </c>
      <c r="H27" s="271">
        <v>0</v>
      </c>
      <c r="I27" s="271">
        <v>0</v>
      </c>
      <c r="J27" s="271">
        <v>0</v>
      </c>
      <c r="K27" s="457">
        <f>IFERROR(J27/H27,0)</f>
        <v>0</v>
      </c>
      <c r="L27" s="457">
        <f>IFERROR(J27/I27,0)</f>
        <v>0</v>
      </c>
      <c r="M27" s="312">
        <v>18928886</v>
      </c>
      <c r="N27" s="313">
        <v>18928886</v>
      </c>
      <c r="O27" s="313">
        <v>15109162</v>
      </c>
      <c r="P27" s="313">
        <v>15109162</v>
      </c>
      <c r="Q27" s="313">
        <v>15109162</v>
      </c>
      <c r="R27" s="182">
        <f>IFERROR(O27/M27*100,0)</f>
        <v>79.820661395498931</v>
      </c>
      <c r="S27" s="182">
        <f>IFERROR(O27/N27*100,0)</f>
        <v>79.820661395498931</v>
      </c>
      <c r="T27" s="182">
        <f>IFERROR(P27/M27*100,0)</f>
        <v>79.820661395498931</v>
      </c>
      <c r="U27" s="182">
        <f>IFERROR(P27/N27*100,0)</f>
        <v>79.820661395498931</v>
      </c>
    </row>
    <row r="28" spans="1:21" s="89" customFormat="1" ht="15" customHeight="1">
      <c r="A28" s="180"/>
      <c r="B28" s="180"/>
      <c r="C28" s="180"/>
      <c r="D28" s="180"/>
      <c r="E28" s="180"/>
      <c r="F28" s="180"/>
      <c r="G28" s="180"/>
      <c r="H28" s="91"/>
      <c r="I28" s="93"/>
      <c r="J28" s="93"/>
      <c r="K28" s="93"/>
      <c r="L28" s="93"/>
      <c r="M28" s="93"/>
      <c r="N28" s="94"/>
      <c r="O28" s="94"/>
      <c r="P28" s="94"/>
      <c r="Q28" s="94"/>
      <c r="R28" s="94"/>
      <c r="S28" s="94"/>
      <c r="T28" s="91"/>
      <c r="U28" s="95"/>
    </row>
    <row r="29" spans="1:21" s="194" customFormat="1" ht="15" customHeight="1">
      <c r="A29" s="188"/>
      <c r="B29" s="188"/>
      <c r="C29" s="188"/>
      <c r="D29" s="188"/>
      <c r="E29" s="188"/>
      <c r="F29" s="189" t="s">
        <v>406</v>
      </c>
      <c r="G29" s="188"/>
      <c r="H29" s="188"/>
      <c r="I29" s="190"/>
      <c r="J29" s="190"/>
      <c r="K29" s="190"/>
      <c r="L29" s="190"/>
      <c r="M29" s="191">
        <f>+M10+M15+M23</f>
        <v>273712758</v>
      </c>
      <c r="N29" s="191">
        <f t="shared" ref="N29:Q29" si="0">+N10+N15+N23</f>
        <v>273712758</v>
      </c>
      <c r="O29" s="191">
        <f t="shared" si="0"/>
        <v>235631992.03</v>
      </c>
      <c r="P29" s="191">
        <f t="shared" si="0"/>
        <v>235631992.03</v>
      </c>
      <c r="Q29" s="191">
        <f t="shared" si="0"/>
        <v>235631992.03</v>
      </c>
      <c r="R29" s="192"/>
      <c r="S29" s="192"/>
      <c r="T29" s="188"/>
      <c r="U29" s="193"/>
    </row>
    <row r="30" spans="1:21" s="194" customFormat="1" ht="15" customHeight="1">
      <c r="A30" s="195"/>
      <c r="B30" s="195"/>
      <c r="C30" s="195"/>
      <c r="D30" s="195"/>
      <c r="E30" s="195"/>
      <c r="F30" s="195"/>
      <c r="G30" s="195"/>
      <c r="H30" s="195"/>
      <c r="I30" s="196"/>
      <c r="J30" s="196"/>
      <c r="K30" s="196"/>
      <c r="L30" s="196"/>
      <c r="M30" s="196"/>
      <c r="N30" s="197"/>
      <c r="O30" s="197"/>
      <c r="P30" s="197"/>
      <c r="Q30" s="197"/>
      <c r="R30" s="197"/>
      <c r="S30" s="197"/>
      <c r="T30" s="195"/>
      <c r="U30" s="198"/>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2" orientation="landscape" r:id="rId1"/>
  <headerFooter scaleWithDoc="0">
    <oddHeader>&amp;C&amp;G</oddHeader>
    <oddFooter>&amp;C&amp;G</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U19"/>
  <sheetViews>
    <sheetView showGridLines="0" zoomScale="85" zoomScaleNormal="85" zoomScaleSheetLayoutView="70" workbookViewId="0">
      <selection activeCell="M14" sqref="M14"/>
    </sheetView>
  </sheetViews>
  <sheetFormatPr baseColWidth="10" defaultColWidth="11.42578125" defaultRowHeight="13.5"/>
  <cols>
    <col min="1" max="1" width="3.85546875" style="33" customWidth="1"/>
    <col min="2" max="4" width="3.140625" style="33" customWidth="1"/>
    <col min="5" max="5" width="4" style="33" customWidth="1"/>
    <col min="6" max="6" width="29.140625" style="33" customWidth="1"/>
    <col min="7" max="7" width="11.140625" style="33" customWidth="1"/>
    <col min="8" max="8" width="9.28515625" style="33" bestFit="1" customWidth="1"/>
    <col min="9" max="9" width="11.28515625" style="33" bestFit="1" customWidth="1"/>
    <col min="10" max="10" width="10.28515625" style="33" bestFit="1" customWidth="1"/>
    <col min="11" max="12" width="6.85546875" style="33" customWidth="1"/>
    <col min="13" max="17" width="15.7109375" style="33" customWidth="1"/>
    <col min="18" max="18" width="8.140625" style="33" customWidth="1"/>
    <col min="19" max="19" width="7.7109375" style="33" customWidth="1"/>
    <col min="20" max="21" width="7.85546875" style="33" customWidth="1"/>
    <col min="22" max="16384" width="11.42578125" style="33"/>
  </cols>
  <sheetData>
    <row r="1" spans="1:21" ht="25.35" customHeight="1">
      <c r="A1" s="620" t="s">
        <v>85</v>
      </c>
      <c r="B1" s="621"/>
      <c r="C1" s="621"/>
      <c r="D1" s="621"/>
      <c r="E1" s="621"/>
      <c r="F1" s="621"/>
      <c r="G1" s="621"/>
      <c r="H1" s="621"/>
      <c r="I1" s="621"/>
      <c r="J1" s="621"/>
      <c r="K1" s="621"/>
      <c r="L1" s="621"/>
      <c r="M1" s="621"/>
      <c r="N1" s="621"/>
      <c r="O1" s="621"/>
      <c r="P1" s="621"/>
      <c r="Q1" s="621"/>
      <c r="R1" s="621"/>
      <c r="S1" s="621"/>
      <c r="T1" s="621"/>
      <c r="U1" s="622"/>
    </row>
    <row r="2" spans="1:21" ht="43.5" customHeight="1">
      <c r="A2" s="646" t="s">
        <v>407</v>
      </c>
      <c r="B2" s="647"/>
      <c r="C2" s="647"/>
      <c r="D2" s="647"/>
      <c r="E2" s="647"/>
      <c r="F2" s="647"/>
      <c r="G2" s="647"/>
      <c r="H2" s="647"/>
      <c r="I2" s="647"/>
      <c r="J2" s="647"/>
      <c r="K2" s="647"/>
      <c r="L2" s="647"/>
      <c r="M2" s="647"/>
      <c r="N2" s="647"/>
      <c r="O2" s="647"/>
      <c r="P2" s="647"/>
      <c r="Q2" s="647"/>
      <c r="R2" s="647"/>
      <c r="S2" s="647"/>
      <c r="T2" s="647"/>
      <c r="U2" s="648"/>
    </row>
    <row r="3" spans="1:21" ht="6" customHeight="1">
      <c r="U3" s="103"/>
    </row>
    <row r="4" spans="1:21" ht="20.100000000000001" customHeight="1">
      <c r="A4" s="602" t="s">
        <v>195</v>
      </c>
      <c r="B4" s="629"/>
      <c r="C4" s="629"/>
      <c r="D4" s="629"/>
      <c r="E4" s="629"/>
      <c r="F4" s="629"/>
      <c r="G4" s="629"/>
      <c r="H4" s="629"/>
      <c r="I4" s="629"/>
      <c r="J4" s="629"/>
      <c r="K4" s="629"/>
      <c r="L4" s="629"/>
      <c r="M4" s="629"/>
      <c r="N4" s="629"/>
      <c r="O4" s="629"/>
      <c r="P4" s="629"/>
      <c r="Q4" s="629"/>
      <c r="R4" s="629"/>
      <c r="S4" s="629"/>
      <c r="T4" s="629"/>
      <c r="U4" s="630"/>
    </row>
    <row r="5" spans="1:21" ht="20.100000000000001" customHeight="1">
      <c r="A5" s="631" t="s">
        <v>196</v>
      </c>
      <c r="B5" s="632"/>
      <c r="C5" s="632"/>
      <c r="D5" s="632"/>
      <c r="E5" s="632"/>
      <c r="F5" s="632"/>
      <c r="G5" s="632"/>
      <c r="H5" s="632"/>
      <c r="I5" s="632"/>
      <c r="J5" s="632"/>
      <c r="K5" s="632"/>
      <c r="L5" s="632"/>
      <c r="M5" s="632"/>
      <c r="N5" s="632"/>
      <c r="O5" s="632"/>
      <c r="P5" s="632"/>
      <c r="Q5" s="632"/>
      <c r="R5" s="632"/>
      <c r="S5" s="632"/>
      <c r="T5" s="632"/>
      <c r="U5" s="633"/>
    </row>
    <row r="6" spans="1:21" ht="15" customHeight="1">
      <c r="A6" s="634" t="s">
        <v>81</v>
      </c>
      <c r="B6" s="626" t="s">
        <v>39</v>
      </c>
      <c r="C6" s="626" t="s">
        <v>37</v>
      </c>
      <c r="D6" s="626" t="s">
        <v>38</v>
      </c>
      <c r="E6" s="626" t="s">
        <v>7</v>
      </c>
      <c r="F6" s="626" t="s">
        <v>8</v>
      </c>
      <c r="G6" s="626" t="s">
        <v>23</v>
      </c>
      <c r="H6" s="158" t="s">
        <v>10</v>
      </c>
      <c r="I6" s="158"/>
      <c r="J6" s="158"/>
      <c r="K6" s="158"/>
      <c r="L6" s="158"/>
      <c r="M6" s="158"/>
      <c r="N6" s="158"/>
      <c r="O6" s="158"/>
      <c r="P6" s="158"/>
      <c r="Q6" s="158"/>
      <c r="R6" s="158"/>
      <c r="S6" s="158"/>
      <c r="T6" s="158"/>
      <c r="U6" s="159"/>
    </row>
    <row r="7" spans="1:21" ht="15" customHeight="1">
      <c r="A7" s="635"/>
      <c r="B7" s="627"/>
      <c r="C7" s="627"/>
      <c r="D7" s="627"/>
      <c r="E7" s="627"/>
      <c r="F7" s="627"/>
      <c r="G7" s="627"/>
      <c r="H7" s="637" t="s">
        <v>9</v>
      </c>
      <c r="I7" s="638"/>
      <c r="J7" s="639"/>
      <c r="K7" s="637" t="s">
        <v>43</v>
      </c>
      <c r="L7" s="639"/>
      <c r="M7" s="637" t="s">
        <v>91</v>
      </c>
      <c r="N7" s="638"/>
      <c r="O7" s="638"/>
      <c r="P7" s="638"/>
      <c r="Q7" s="639"/>
      <c r="R7" s="640" t="s">
        <v>43</v>
      </c>
      <c r="S7" s="641"/>
      <c r="T7" s="641"/>
      <c r="U7" s="642"/>
    </row>
    <row r="8" spans="1:21" ht="39.75" customHeight="1">
      <c r="A8" s="636"/>
      <c r="B8" s="628"/>
      <c r="C8" s="628"/>
      <c r="D8" s="628"/>
      <c r="E8" s="628"/>
      <c r="F8" s="628"/>
      <c r="G8" s="628"/>
      <c r="H8" s="160" t="s">
        <v>120</v>
      </c>
      <c r="I8" s="160" t="s">
        <v>158</v>
      </c>
      <c r="J8" s="160" t="s">
        <v>42</v>
      </c>
      <c r="K8" s="161" t="s">
        <v>44</v>
      </c>
      <c r="L8" s="161" t="s">
        <v>45</v>
      </c>
      <c r="M8" s="160" t="s">
        <v>116</v>
      </c>
      <c r="N8" s="160" t="s">
        <v>115</v>
      </c>
      <c r="O8" s="160" t="s">
        <v>46</v>
      </c>
      <c r="P8" s="160" t="s">
        <v>47</v>
      </c>
      <c r="Q8" s="160" t="s">
        <v>107</v>
      </c>
      <c r="R8" s="161" t="s">
        <v>108</v>
      </c>
      <c r="S8" s="161" t="s">
        <v>109</v>
      </c>
      <c r="T8" s="161" t="s">
        <v>110</v>
      </c>
      <c r="U8" s="161" t="s">
        <v>111</v>
      </c>
    </row>
    <row r="9" spans="1:21" s="89" customFormat="1" ht="15" customHeight="1">
      <c r="A9" s="86"/>
      <c r="B9" s="86"/>
      <c r="C9" s="87"/>
      <c r="D9" s="87"/>
      <c r="E9" s="87"/>
      <c r="F9" s="87"/>
      <c r="G9" s="88"/>
      <c r="H9" s="88"/>
      <c r="I9" s="88"/>
      <c r="J9" s="88"/>
      <c r="K9" s="88"/>
      <c r="L9" s="88"/>
      <c r="M9" s="88"/>
      <c r="N9" s="88"/>
      <c r="O9" s="88"/>
      <c r="P9" s="88"/>
      <c r="Q9" s="88"/>
      <c r="R9" s="88"/>
      <c r="S9" s="88"/>
      <c r="T9" s="88"/>
      <c r="U9" s="88"/>
    </row>
    <row r="10" spans="1:21" s="89" customFormat="1" ht="15" customHeight="1">
      <c r="A10" s="178">
        <v>4</v>
      </c>
      <c r="B10" s="178"/>
      <c r="C10" s="178"/>
      <c r="D10" s="178"/>
      <c r="E10" s="178"/>
      <c r="F10" s="179" t="s">
        <v>317</v>
      </c>
      <c r="G10" s="186"/>
      <c r="H10" s="88"/>
      <c r="I10" s="88"/>
      <c r="J10" s="88"/>
      <c r="K10" s="88"/>
      <c r="L10" s="88"/>
      <c r="M10" s="312">
        <v>31367798</v>
      </c>
      <c r="N10" s="313">
        <v>31367798</v>
      </c>
      <c r="O10" s="313">
        <v>6527332.4199999999</v>
      </c>
      <c r="P10" s="313">
        <v>6527332.4199999999</v>
      </c>
      <c r="Q10" s="313">
        <v>6527332.4199999999</v>
      </c>
      <c r="R10" s="88"/>
      <c r="S10" s="88"/>
      <c r="T10" s="88"/>
      <c r="U10" s="88"/>
    </row>
    <row r="11" spans="1:21" s="89" customFormat="1" ht="15" customHeight="1">
      <c r="A11" s="178"/>
      <c r="B11" s="178">
        <v>2</v>
      </c>
      <c r="C11" s="178"/>
      <c r="D11" s="178"/>
      <c r="E11" s="178"/>
      <c r="F11" s="179" t="s">
        <v>309</v>
      </c>
      <c r="G11" s="186"/>
      <c r="H11" s="87"/>
      <c r="I11" s="92"/>
      <c r="J11" s="92"/>
      <c r="K11" s="92"/>
      <c r="L11" s="93"/>
      <c r="M11" s="312">
        <v>31367798</v>
      </c>
      <c r="N11" s="313">
        <v>31367798</v>
      </c>
      <c r="O11" s="313">
        <v>6527332.4199999999</v>
      </c>
      <c r="P11" s="313">
        <v>6527332.4199999999</v>
      </c>
      <c r="Q11" s="313">
        <v>6527332.4199999999</v>
      </c>
      <c r="R11" s="94"/>
      <c r="S11" s="94"/>
      <c r="T11" s="91"/>
      <c r="U11" s="95"/>
    </row>
    <row r="12" spans="1:21" s="89" customFormat="1" ht="15" customHeight="1">
      <c r="A12" s="178"/>
      <c r="B12" s="178"/>
      <c r="C12" s="178">
        <v>2</v>
      </c>
      <c r="D12" s="178"/>
      <c r="E12" s="178"/>
      <c r="F12" s="179" t="s">
        <v>318</v>
      </c>
      <c r="G12" s="186"/>
      <c r="H12" s="87"/>
      <c r="I12" s="93"/>
      <c r="J12" s="93"/>
      <c r="K12" s="93"/>
      <c r="L12" s="95"/>
      <c r="M12" s="312">
        <v>31367798</v>
      </c>
      <c r="N12" s="313">
        <v>31367798</v>
      </c>
      <c r="O12" s="313">
        <v>6527332.4199999999</v>
      </c>
      <c r="P12" s="313">
        <v>6527332.4199999999</v>
      </c>
      <c r="Q12" s="313">
        <v>6527332.4199999999</v>
      </c>
      <c r="R12" s="94"/>
      <c r="S12" s="94"/>
      <c r="T12" s="95"/>
      <c r="U12" s="95"/>
    </row>
    <row r="13" spans="1:21" s="89" customFormat="1" ht="15" customHeight="1">
      <c r="A13" s="178"/>
      <c r="B13" s="178"/>
      <c r="C13" s="178"/>
      <c r="D13" s="178">
        <v>1</v>
      </c>
      <c r="E13" s="178"/>
      <c r="F13" s="179" t="s">
        <v>319</v>
      </c>
      <c r="G13" s="186"/>
      <c r="H13" s="88"/>
      <c r="I13" s="88"/>
      <c r="J13" s="88"/>
      <c r="K13" s="90"/>
      <c r="L13" s="90"/>
      <c r="M13" s="312">
        <v>31367798</v>
      </c>
      <c r="N13" s="313">
        <v>31367798</v>
      </c>
      <c r="O13" s="313">
        <v>6527332.4199999999</v>
      </c>
      <c r="P13" s="313">
        <v>6527332.4199999999</v>
      </c>
      <c r="Q13" s="313">
        <v>6527332.4199999999</v>
      </c>
      <c r="R13" s="88"/>
      <c r="S13" s="88"/>
      <c r="T13" s="88"/>
      <c r="U13" s="88"/>
    </row>
    <row r="14" spans="1:21" s="89" customFormat="1" ht="34.5" customHeight="1">
      <c r="A14" s="178"/>
      <c r="B14" s="178"/>
      <c r="C14" s="178"/>
      <c r="D14" s="178"/>
      <c r="E14" s="178">
        <v>216</v>
      </c>
      <c r="F14" s="179" t="s">
        <v>321</v>
      </c>
      <c r="G14" s="186" t="s">
        <v>322</v>
      </c>
      <c r="H14" s="467">
        <v>28625.04266211604</v>
      </c>
      <c r="I14" s="468">
        <v>13419.42</v>
      </c>
      <c r="J14" s="468">
        <v>13419.42</v>
      </c>
      <c r="K14" s="457">
        <f>+J14/H14*1</f>
        <v>0.46879999999999999</v>
      </c>
      <c r="L14" s="457">
        <f>+J14/I14*1</f>
        <v>1</v>
      </c>
      <c r="M14" s="312">
        <v>12009808</v>
      </c>
      <c r="N14" s="313">
        <v>29674939</v>
      </c>
      <c r="O14" s="313">
        <v>5630787.04</v>
      </c>
      <c r="P14" s="313">
        <v>5630787.04</v>
      </c>
      <c r="Q14" s="313">
        <v>5630787.04</v>
      </c>
      <c r="R14" s="182">
        <f>IFERROR(O14/M14*100,0)</f>
        <v>46.884904737860921</v>
      </c>
      <c r="S14" s="182">
        <f>IFERROR(O14/N14*100,0)</f>
        <v>18.974890024205273</v>
      </c>
      <c r="T14" s="182">
        <f>IFERROR(P14/M14*100,0)</f>
        <v>46.884904737860921</v>
      </c>
      <c r="U14" s="182">
        <f>IFERROR(P14/N14*100,0)</f>
        <v>18.974890024205273</v>
      </c>
    </row>
    <row r="15" spans="1:21" s="89" customFormat="1" ht="36.75" customHeight="1">
      <c r="A15" s="178"/>
      <c r="B15" s="178"/>
      <c r="C15" s="178"/>
      <c r="D15" s="178"/>
      <c r="E15" s="178">
        <v>218</v>
      </c>
      <c r="F15" s="179" t="s">
        <v>324</v>
      </c>
      <c r="G15" s="186" t="s">
        <v>322</v>
      </c>
      <c r="H15" s="467">
        <v>45305.419184290033</v>
      </c>
      <c r="I15" s="468">
        <v>23993.75</v>
      </c>
      <c r="J15" s="468">
        <v>23993.75</v>
      </c>
      <c r="K15" s="457">
        <f>+J15/H15*1</f>
        <v>0.52959999999999996</v>
      </c>
      <c r="L15" s="457">
        <f>+J15/I15*1</f>
        <v>1</v>
      </c>
      <c r="M15" s="312">
        <v>1692859</v>
      </c>
      <c r="N15" s="313">
        <v>1692859</v>
      </c>
      <c r="O15" s="313">
        <v>896545.38</v>
      </c>
      <c r="P15" s="313">
        <v>896545.38</v>
      </c>
      <c r="Q15" s="313">
        <v>896545.38</v>
      </c>
      <c r="R15" s="182">
        <f>IFERROR(O15/M15*100,0)</f>
        <v>52.960428482230363</v>
      </c>
      <c r="S15" s="182">
        <f>IFERROR(O15/N15*100,0)</f>
        <v>52.960428482230363</v>
      </c>
      <c r="T15" s="182">
        <f>IFERROR(P15/M15*100,0)</f>
        <v>52.960428482230363</v>
      </c>
      <c r="U15" s="182">
        <f>IFERROR(P15/N15*100,0)</f>
        <v>52.960428482230363</v>
      </c>
    </row>
    <row r="16" spans="1:21" s="89" customFormat="1" ht="37.5" customHeight="1">
      <c r="A16" s="178"/>
      <c r="B16" s="178"/>
      <c r="C16" s="178"/>
      <c r="D16" s="178"/>
      <c r="E16" s="178">
        <v>219</v>
      </c>
      <c r="F16" s="179" t="s">
        <v>325</v>
      </c>
      <c r="G16" s="186" t="s">
        <v>326</v>
      </c>
      <c r="H16" s="467">
        <v>0</v>
      </c>
      <c r="I16" s="468">
        <v>0</v>
      </c>
      <c r="J16" s="468">
        <v>0</v>
      </c>
      <c r="K16" s="457">
        <v>0</v>
      </c>
      <c r="L16" s="457">
        <v>0</v>
      </c>
      <c r="M16" s="312">
        <v>17665131</v>
      </c>
      <c r="N16" s="313">
        <v>0</v>
      </c>
      <c r="O16" s="313">
        <v>0</v>
      </c>
      <c r="P16" s="313">
        <v>0</v>
      </c>
      <c r="Q16" s="313">
        <v>0</v>
      </c>
      <c r="R16" s="182">
        <f>IFERROR(O16/M16*100,0)</f>
        <v>0</v>
      </c>
      <c r="S16" s="182">
        <f>IFERROR(O16/N16*100,0)</f>
        <v>0</v>
      </c>
      <c r="T16" s="182">
        <f>IFERROR(P16/M16*100,0)</f>
        <v>0</v>
      </c>
      <c r="U16" s="182">
        <f>IFERROR(P16/N16*100,0)</f>
        <v>0</v>
      </c>
    </row>
    <row r="17" spans="1:21" s="89" customFormat="1" ht="15" customHeight="1">
      <c r="A17" s="180"/>
      <c r="B17" s="180"/>
      <c r="C17" s="180"/>
      <c r="D17" s="180"/>
      <c r="E17" s="180"/>
      <c r="F17" s="180"/>
      <c r="G17" s="180"/>
      <c r="H17" s="91"/>
      <c r="I17" s="93"/>
      <c r="J17" s="93"/>
      <c r="K17" s="93"/>
      <c r="L17" s="93"/>
      <c r="M17" s="93"/>
      <c r="N17" s="94"/>
      <c r="O17" s="94"/>
      <c r="P17" s="94"/>
      <c r="Q17" s="94"/>
      <c r="R17" s="94"/>
      <c r="S17" s="94"/>
      <c r="T17" s="91"/>
      <c r="U17" s="95"/>
    </row>
    <row r="18" spans="1:21" s="194" customFormat="1" ht="15" customHeight="1">
      <c r="A18" s="188"/>
      <c r="B18" s="188"/>
      <c r="C18" s="188"/>
      <c r="D18" s="188"/>
      <c r="E18" s="188"/>
      <c r="F18" s="189" t="s">
        <v>406</v>
      </c>
      <c r="G18" s="188"/>
      <c r="H18" s="188"/>
      <c r="I18" s="190"/>
      <c r="J18" s="190"/>
      <c r="K18" s="190"/>
      <c r="L18" s="190"/>
      <c r="M18" s="191">
        <f>+M10</f>
        <v>31367798</v>
      </c>
      <c r="N18" s="191">
        <f t="shared" ref="N18:Q18" si="0">+N10</f>
        <v>31367798</v>
      </c>
      <c r="O18" s="191">
        <f t="shared" si="0"/>
        <v>6527332.4199999999</v>
      </c>
      <c r="P18" s="191">
        <f t="shared" si="0"/>
        <v>6527332.4199999999</v>
      </c>
      <c r="Q18" s="191">
        <f t="shared" si="0"/>
        <v>6527332.4199999999</v>
      </c>
      <c r="R18" s="192"/>
      <c r="S18" s="192"/>
      <c r="T18" s="188"/>
      <c r="U18" s="193"/>
    </row>
    <row r="19" spans="1:21" s="194" customFormat="1" ht="15" customHeight="1">
      <c r="A19" s="195"/>
      <c r="B19" s="195"/>
      <c r="C19" s="195"/>
      <c r="D19" s="195"/>
      <c r="E19" s="195"/>
      <c r="F19" s="195"/>
      <c r="G19" s="195"/>
      <c r="H19" s="195"/>
      <c r="I19" s="196"/>
      <c r="J19" s="196"/>
      <c r="K19" s="196"/>
      <c r="L19" s="196"/>
      <c r="M19" s="196"/>
      <c r="N19" s="197"/>
      <c r="O19" s="197"/>
      <c r="P19" s="197"/>
      <c r="Q19" s="197"/>
      <c r="R19" s="197"/>
      <c r="S19" s="197"/>
      <c r="T19" s="195"/>
      <c r="U19" s="198"/>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2" orientation="landscape" r:id="rId1"/>
  <headerFooter scaleWithDoc="0">
    <oddHeader>&amp;C&amp;G</oddHeader>
    <oddFooter>&amp;C&amp;G</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U17"/>
  <sheetViews>
    <sheetView showGridLines="0" zoomScale="85" zoomScaleNormal="85" zoomScaleSheetLayoutView="70" workbookViewId="0">
      <selection activeCell="P23" sqref="P23"/>
    </sheetView>
  </sheetViews>
  <sheetFormatPr baseColWidth="10" defaultColWidth="11.42578125" defaultRowHeight="13.5"/>
  <cols>
    <col min="1" max="1" width="3.85546875" style="33" customWidth="1"/>
    <col min="2" max="4" width="3.140625" style="33" customWidth="1"/>
    <col min="5" max="5" width="4" style="33" customWidth="1"/>
    <col min="6" max="6" width="29.140625" style="33" customWidth="1"/>
    <col min="7" max="7" width="8" style="33" customWidth="1"/>
    <col min="8" max="8" width="9.28515625" style="33" bestFit="1" customWidth="1"/>
    <col min="9" max="9" width="11.28515625" style="33" bestFit="1" customWidth="1"/>
    <col min="10" max="10" width="10.28515625" style="33" bestFit="1" customWidth="1"/>
    <col min="11" max="12" width="6.85546875" style="33" customWidth="1"/>
    <col min="13" max="17" width="15.7109375" style="33" customWidth="1"/>
    <col min="18" max="18" width="8.140625" style="33" customWidth="1"/>
    <col min="19" max="19" width="7.7109375" style="33" customWidth="1"/>
    <col min="20" max="21" width="7.85546875" style="33" customWidth="1"/>
    <col min="22" max="16384" width="11.42578125" style="33"/>
  </cols>
  <sheetData>
    <row r="1" spans="1:21" ht="25.35" customHeight="1">
      <c r="A1" s="620" t="s">
        <v>85</v>
      </c>
      <c r="B1" s="621"/>
      <c r="C1" s="621"/>
      <c r="D1" s="621"/>
      <c r="E1" s="621"/>
      <c r="F1" s="621"/>
      <c r="G1" s="621"/>
      <c r="H1" s="621"/>
      <c r="I1" s="621"/>
      <c r="J1" s="621"/>
      <c r="K1" s="621"/>
      <c r="L1" s="621"/>
      <c r="M1" s="621"/>
      <c r="N1" s="621"/>
      <c r="O1" s="621"/>
      <c r="P1" s="621"/>
      <c r="Q1" s="621"/>
      <c r="R1" s="621"/>
      <c r="S1" s="621"/>
      <c r="T1" s="621"/>
      <c r="U1" s="622"/>
    </row>
    <row r="2" spans="1:21" ht="38.25" customHeight="1">
      <c r="A2" s="646" t="s">
        <v>1026</v>
      </c>
      <c r="B2" s="647"/>
      <c r="C2" s="647"/>
      <c r="D2" s="647"/>
      <c r="E2" s="647"/>
      <c r="F2" s="647"/>
      <c r="G2" s="647"/>
      <c r="H2" s="647"/>
      <c r="I2" s="647"/>
      <c r="J2" s="647"/>
      <c r="K2" s="647"/>
      <c r="L2" s="647"/>
      <c r="M2" s="647"/>
      <c r="N2" s="647"/>
      <c r="O2" s="647"/>
      <c r="P2" s="647"/>
      <c r="Q2" s="647"/>
      <c r="R2" s="647"/>
      <c r="S2" s="647"/>
      <c r="T2" s="647"/>
      <c r="U2" s="648"/>
    </row>
    <row r="3" spans="1:21" ht="6" customHeight="1">
      <c r="U3" s="103"/>
    </row>
    <row r="4" spans="1:21" ht="20.100000000000001" customHeight="1">
      <c r="A4" s="602" t="s">
        <v>195</v>
      </c>
      <c r="B4" s="629"/>
      <c r="C4" s="629"/>
      <c r="D4" s="629"/>
      <c r="E4" s="629"/>
      <c r="F4" s="629"/>
      <c r="G4" s="629"/>
      <c r="H4" s="629"/>
      <c r="I4" s="629"/>
      <c r="J4" s="629"/>
      <c r="K4" s="629"/>
      <c r="L4" s="629"/>
      <c r="M4" s="629"/>
      <c r="N4" s="629"/>
      <c r="O4" s="629"/>
      <c r="P4" s="629"/>
      <c r="Q4" s="629"/>
      <c r="R4" s="629"/>
      <c r="S4" s="629"/>
      <c r="T4" s="629"/>
      <c r="U4" s="630"/>
    </row>
    <row r="5" spans="1:21" ht="20.100000000000001" customHeight="1">
      <c r="A5" s="631" t="s">
        <v>196</v>
      </c>
      <c r="B5" s="632"/>
      <c r="C5" s="632"/>
      <c r="D5" s="632"/>
      <c r="E5" s="632"/>
      <c r="F5" s="632"/>
      <c r="G5" s="632"/>
      <c r="H5" s="632"/>
      <c r="I5" s="632"/>
      <c r="J5" s="632"/>
      <c r="K5" s="632"/>
      <c r="L5" s="632"/>
      <c r="M5" s="632"/>
      <c r="N5" s="632"/>
      <c r="O5" s="632"/>
      <c r="P5" s="632"/>
      <c r="Q5" s="632"/>
      <c r="R5" s="632"/>
      <c r="S5" s="632"/>
      <c r="T5" s="632"/>
      <c r="U5" s="633"/>
    </row>
    <row r="6" spans="1:21" ht="15" customHeight="1">
      <c r="A6" s="634" t="s">
        <v>81</v>
      </c>
      <c r="B6" s="626" t="s">
        <v>39</v>
      </c>
      <c r="C6" s="626" t="s">
        <v>37</v>
      </c>
      <c r="D6" s="626" t="s">
        <v>38</v>
      </c>
      <c r="E6" s="626" t="s">
        <v>7</v>
      </c>
      <c r="F6" s="626" t="s">
        <v>8</v>
      </c>
      <c r="G6" s="626" t="s">
        <v>23</v>
      </c>
      <c r="H6" s="158" t="s">
        <v>10</v>
      </c>
      <c r="I6" s="158"/>
      <c r="J6" s="158"/>
      <c r="K6" s="158"/>
      <c r="L6" s="158"/>
      <c r="M6" s="158"/>
      <c r="N6" s="158"/>
      <c r="O6" s="158"/>
      <c r="P6" s="158"/>
      <c r="Q6" s="158"/>
      <c r="R6" s="158"/>
      <c r="S6" s="158"/>
      <c r="T6" s="158"/>
      <c r="U6" s="159"/>
    </row>
    <row r="7" spans="1:21" ht="15" customHeight="1">
      <c r="A7" s="635"/>
      <c r="B7" s="627"/>
      <c r="C7" s="627"/>
      <c r="D7" s="627"/>
      <c r="E7" s="627"/>
      <c r="F7" s="627"/>
      <c r="G7" s="627"/>
      <c r="H7" s="637" t="s">
        <v>9</v>
      </c>
      <c r="I7" s="638"/>
      <c r="J7" s="639"/>
      <c r="K7" s="637" t="s">
        <v>43</v>
      </c>
      <c r="L7" s="639"/>
      <c r="M7" s="637" t="s">
        <v>91</v>
      </c>
      <c r="N7" s="638"/>
      <c r="O7" s="638"/>
      <c r="P7" s="638"/>
      <c r="Q7" s="639"/>
      <c r="R7" s="640" t="s">
        <v>43</v>
      </c>
      <c r="S7" s="641"/>
      <c r="T7" s="641"/>
      <c r="U7" s="642"/>
    </row>
    <row r="8" spans="1:21" ht="39.75" customHeight="1">
      <c r="A8" s="636"/>
      <c r="B8" s="628"/>
      <c r="C8" s="628"/>
      <c r="D8" s="628"/>
      <c r="E8" s="628"/>
      <c r="F8" s="628"/>
      <c r="G8" s="628"/>
      <c r="H8" s="160" t="s">
        <v>120</v>
      </c>
      <c r="I8" s="160" t="s">
        <v>158</v>
      </c>
      <c r="J8" s="160" t="s">
        <v>42</v>
      </c>
      <c r="K8" s="161" t="s">
        <v>44</v>
      </c>
      <c r="L8" s="161" t="s">
        <v>45</v>
      </c>
      <c r="M8" s="160" t="s">
        <v>116</v>
      </c>
      <c r="N8" s="160" t="s">
        <v>115</v>
      </c>
      <c r="O8" s="160" t="s">
        <v>46</v>
      </c>
      <c r="P8" s="160" t="s">
        <v>47</v>
      </c>
      <c r="Q8" s="160" t="s">
        <v>107</v>
      </c>
      <c r="R8" s="161" t="s">
        <v>108</v>
      </c>
      <c r="S8" s="161" t="s">
        <v>109</v>
      </c>
      <c r="T8" s="161" t="s">
        <v>110</v>
      </c>
      <c r="U8" s="161" t="s">
        <v>111</v>
      </c>
    </row>
    <row r="9" spans="1:21" s="89" customFormat="1" ht="15" customHeight="1">
      <c r="A9" s="86"/>
      <c r="B9" s="86"/>
      <c r="C9" s="87"/>
      <c r="D9" s="87"/>
      <c r="E9" s="87"/>
      <c r="F9" s="87"/>
      <c r="G9" s="88"/>
      <c r="H9" s="88"/>
      <c r="I9" s="88"/>
      <c r="J9" s="88"/>
      <c r="K9" s="88"/>
      <c r="L9" s="88"/>
      <c r="M9" s="88"/>
      <c r="N9" s="88"/>
      <c r="O9" s="88"/>
      <c r="P9" s="88"/>
      <c r="Q9" s="88"/>
      <c r="R9" s="88"/>
      <c r="S9" s="88"/>
      <c r="T9" s="88"/>
      <c r="U9" s="88"/>
    </row>
    <row r="10" spans="1:21" s="89" customFormat="1" ht="29.25" customHeight="1">
      <c r="A10" s="178">
        <v>1</v>
      </c>
      <c r="B10" s="178"/>
      <c r="C10" s="178"/>
      <c r="D10" s="178"/>
      <c r="E10" s="178"/>
      <c r="F10" s="179" t="s">
        <v>308</v>
      </c>
      <c r="G10" s="186"/>
      <c r="H10" s="88"/>
      <c r="I10" s="88"/>
      <c r="J10" s="88"/>
      <c r="K10" s="88"/>
      <c r="L10" s="88"/>
      <c r="M10" s="311">
        <v>0</v>
      </c>
      <c r="N10" s="313">
        <v>859000</v>
      </c>
      <c r="O10" s="313">
        <v>858999.98</v>
      </c>
      <c r="P10" s="313">
        <v>858999.98</v>
      </c>
      <c r="Q10" s="313">
        <v>858999.98</v>
      </c>
      <c r="R10" s="88"/>
      <c r="S10" s="88"/>
      <c r="T10" s="88"/>
      <c r="U10" s="88"/>
    </row>
    <row r="11" spans="1:21" s="89" customFormat="1" ht="15" customHeight="1">
      <c r="A11" s="178"/>
      <c r="B11" s="178">
        <v>2</v>
      </c>
      <c r="C11" s="178"/>
      <c r="D11" s="178"/>
      <c r="E11" s="178"/>
      <c r="F11" s="179" t="s">
        <v>309</v>
      </c>
      <c r="G11" s="186"/>
      <c r="H11" s="87"/>
      <c r="I11" s="92"/>
      <c r="J11" s="92"/>
      <c r="K11" s="92"/>
      <c r="L11" s="93"/>
      <c r="M11" s="311">
        <v>0</v>
      </c>
      <c r="N11" s="313">
        <v>859000</v>
      </c>
      <c r="O11" s="313">
        <v>858999.98</v>
      </c>
      <c r="P11" s="313">
        <v>858999.98</v>
      </c>
      <c r="Q11" s="313">
        <v>858999.98</v>
      </c>
      <c r="R11" s="94"/>
      <c r="S11" s="94"/>
      <c r="T11" s="91"/>
      <c r="U11" s="95"/>
    </row>
    <row r="12" spans="1:21" s="89" customFormat="1" ht="30.75" customHeight="1">
      <c r="A12" s="178"/>
      <c r="B12" s="178"/>
      <c r="C12" s="178">
        <v>4</v>
      </c>
      <c r="D12" s="178"/>
      <c r="E12" s="178"/>
      <c r="F12" s="179" t="s">
        <v>331</v>
      </c>
      <c r="G12" s="186"/>
      <c r="H12" s="87"/>
      <c r="I12" s="93"/>
      <c r="J12" s="93"/>
      <c r="K12" s="93"/>
      <c r="L12" s="95"/>
      <c r="M12" s="311">
        <v>0</v>
      </c>
      <c r="N12" s="313">
        <v>859000</v>
      </c>
      <c r="O12" s="313">
        <v>858999.98</v>
      </c>
      <c r="P12" s="313">
        <v>858999.98</v>
      </c>
      <c r="Q12" s="313">
        <v>858999.98</v>
      </c>
      <c r="R12" s="94"/>
      <c r="S12" s="94"/>
      <c r="T12" s="95"/>
      <c r="U12" s="95"/>
    </row>
    <row r="13" spans="1:21" s="89" customFormat="1" ht="15" customHeight="1">
      <c r="A13" s="178"/>
      <c r="B13" s="178"/>
      <c r="C13" s="178"/>
      <c r="D13" s="178">
        <v>2</v>
      </c>
      <c r="E13" s="178"/>
      <c r="F13" s="179" t="s">
        <v>335</v>
      </c>
      <c r="G13" s="186"/>
      <c r="H13" s="88"/>
      <c r="I13" s="88"/>
      <c r="J13" s="88"/>
      <c r="K13" s="90"/>
      <c r="L13" s="90"/>
      <c r="M13" s="311">
        <v>0</v>
      </c>
      <c r="N13" s="313">
        <v>859000</v>
      </c>
      <c r="O13" s="313">
        <v>858999.98</v>
      </c>
      <c r="P13" s="313">
        <v>858999.98</v>
      </c>
      <c r="Q13" s="313">
        <v>858999.98</v>
      </c>
      <c r="R13" s="88"/>
      <c r="S13" s="88"/>
      <c r="T13" s="88"/>
      <c r="U13" s="88"/>
    </row>
    <row r="14" spans="1:21" s="89" customFormat="1" ht="24.75" customHeight="1">
      <c r="A14" s="178"/>
      <c r="B14" s="178"/>
      <c r="C14" s="178"/>
      <c r="D14" s="178"/>
      <c r="E14" s="178">
        <v>215</v>
      </c>
      <c r="F14" s="179" t="s">
        <v>346</v>
      </c>
      <c r="G14" s="186" t="s">
        <v>304</v>
      </c>
      <c r="H14" s="466">
        <v>0</v>
      </c>
      <c r="I14" s="466">
        <v>1</v>
      </c>
      <c r="J14" s="466">
        <v>1</v>
      </c>
      <c r="K14" s="457">
        <f>IFERROR(J14/H14,0)</f>
        <v>0</v>
      </c>
      <c r="L14" s="457">
        <f>+J14/I14*1</f>
        <v>1</v>
      </c>
      <c r="M14" s="311">
        <v>0</v>
      </c>
      <c r="N14" s="313">
        <v>859000</v>
      </c>
      <c r="O14" s="313">
        <v>858999.98</v>
      </c>
      <c r="P14" s="313">
        <v>858999.98</v>
      </c>
      <c r="Q14" s="313">
        <v>858999.98</v>
      </c>
      <c r="R14" s="182">
        <f>IFERROR(O14/M14*100,0)</f>
        <v>0</v>
      </c>
      <c r="S14" s="182">
        <f>IFERROR(O14/N14*100,0)</f>
        <v>99.999997671711299</v>
      </c>
      <c r="T14" s="182">
        <f>IFERROR(P14/M14*100,0)</f>
        <v>0</v>
      </c>
      <c r="U14" s="182">
        <f>IFERROR(P14/N14*100,0)</f>
        <v>99.999997671711299</v>
      </c>
    </row>
    <row r="15" spans="1:21" s="89" customFormat="1" ht="15" customHeight="1">
      <c r="A15" s="180"/>
      <c r="B15" s="180"/>
      <c r="C15" s="180"/>
      <c r="D15" s="180"/>
      <c r="E15" s="180"/>
      <c r="F15" s="180"/>
      <c r="G15" s="180"/>
      <c r="H15" s="91"/>
      <c r="I15" s="93"/>
      <c r="J15" s="93"/>
      <c r="K15" s="93"/>
      <c r="L15" s="93"/>
      <c r="M15" s="93"/>
      <c r="N15" s="94"/>
      <c r="O15" s="94"/>
      <c r="P15" s="94"/>
      <c r="Q15" s="94"/>
      <c r="R15" s="94"/>
      <c r="S15" s="94"/>
      <c r="T15" s="91"/>
      <c r="U15" s="95"/>
    </row>
    <row r="16" spans="1:21" s="194" customFormat="1" ht="15" customHeight="1">
      <c r="A16" s="188"/>
      <c r="B16" s="188"/>
      <c r="C16" s="188"/>
      <c r="D16" s="188"/>
      <c r="E16" s="188"/>
      <c r="F16" s="189" t="s">
        <v>406</v>
      </c>
      <c r="G16" s="188"/>
      <c r="H16" s="188"/>
      <c r="I16" s="190"/>
      <c r="J16" s="190"/>
      <c r="K16" s="190"/>
      <c r="L16" s="190"/>
      <c r="M16" s="191">
        <f>+M10</f>
        <v>0</v>
      </c>
      <c r="N16" s="191">
        <f t="shared" ref="N16:Q16" si="0">+N10</f>
        <v>859000</v>
      </c>
      <c r="O16" s="191">
        <f t="shared" si="0"/>
        <v>858999.98</v>
      </c>
      <c r="P16" s="191">
        <f t="shared" si="0"/>
        <v>858999.98</v>
      </c>
      <c r="Q16" s="191">
        <f t="shared" si="0"/>
        <v>858999.98</v>
      </c>
      <c r="R16" s="192"/>
      <c r="S16" s="192"/>
      <c r="T16" s="188"/>
      <c r="U16" s="193"/>
    </row>
    <row r="17" spans="1:21" s="194" customFormat="1" ht="15" customHeight="1">
      <c r="A17" s="195"/>
      <c r="B17" s="195"/>
      <c r="C17" s="195"/>
      <c r="D17" s="195"/>
      <c r="E17" s="195"/>
      <c r="F17" s="195"/>
      <c r="G17" s="195"/>
      <c r="H17" s="195"/>
      <c r="I17" s="196"/>
      <c r="J17" s="196"/>
      <c r="K17" s="196"/>
      <c r="L17" s="196"/>
      <c r="M17" s="196"/>
      <c r="N17" s="197"/>
      <c r="O17" s="197"/>
      <c r="P17" s="197"/>
      <c r="Q17" s="197"/>
      <c r="R17" s="197"/>
      <c r="S17" s="197"/>
      <c r="T17" s="195"/>
      <c r="U17" s="198"/>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2" orientation="landscape" r:id="rId1"/>
  <headerFooter scaleWithDoc="0">
    <oddHeader>&amp;C&amp;G</oddHeader>
    <oddFooter>&amp;C&amp;G</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Y20"/>
  <sheetViews>
    <sheetView showGridLines="0" zoomScale="85" zoomScaleNormal="85" zoomScaleSheetLayoutView="70" workbookViewId="0">
      <selection activeCell="A2" sqref="A2:U2"/>
    </sheetView>
  </sheetViews>
  <sheetFormatPr baseColWidth="10" defaultColWidth="11.42578125" defaultRowHeight="13.5"/>
  <cols>
    <col min="1" max="1" width="3.85546875" style="33" customWidth="1"/>
    <col min="2" max="4" width="3.140625" style="33" customWidth="1"/>
    <col min="5" max="5" width="4" style="33" customWidth="1"/>
    <col min="6" max="6" width="29.140625" style="33" customWidth="1"/>
    <col min="7" max="7" width="10.140625" style="33" customWidth="1"/>
    <col min="8" max="8" width="9.28515625" style="33" bestFit="1" customWidth="1"/>
    <col min="9" max="9" width="11.28515625" style="33" bestFit="1" customWidth="1"/>
    <col min="10" max="10" width="10.28515625" style="33" bestFit="1" customWidth="1"/>
    <col min="11" max="12" width="6.85546875" style="33" customWidth="1"/>
    <col min="13" max="17" width="15.7109375" style="33" customWidth="1"/>
    <col min="18" max="18" width="8.140625" style="33" customWidth="1"/>
    <col min="19" max="19" width="7.7109375" style="33" customWidth="1"/>
    <col min="20" max="21" width="7.85546875" style="33" customWidth="1"/>
    <col min="22" max="16384" width="11.42578125" style="33"/>
  </cols>
  <sheetData>
    <row r="1" spans="1:21" ht="25.35" customHeight="1">
      <c r="A1" s="620" t="s">
        <v>85</v>
      </c>
      <c r="B1" s="621"/>
      <c r="C1" s="621"/>
      <c r="D1" s="621"/>
      <c r="E1" s="621"/>
      <c r="F1" s="621"/>
      <c r="G1" s="621"/>
      <c r="H1" s="621"/>
      <c r="I1" s="621"/>
      <c r="J1" s="621"/>
      <c r="K1" s="621"/>
      <c r="L1" s="621"/>
      <c r="M1" s="621"/>
      <c r="N1" s="621"/>
      <c r="O1" s="621"/>
      <c r="P1" s="621"/>
      <c r="Q1" s="621"/>
      <c r="R1" s="621"/>
      <c r="S1" s="621"/>
      <c r="T1" s="621"/>
      <c r="U1" s="622"/>
    </row>
    <row r="2" spans="1:21" ht="36.75" customHeight="1">
      <c r="A2" s="646" t="s">
        <v>408</v>
      </c>
      <c r="B2" s="647"/>
      <c r="C2" s="647"/>
      <c r="D2" s="647"/>
      <c r="E2" s="647"/>
      <c r="F2" s="647"/>
      <c r="G2" s="647"/>
      <c r="H2" s="647"/>
      <c r="I2" s="647"/>
      <c r="J2" s="647"/>
      <c r="K2" s="647"/>
      <c r="L2" s="647"/>
      <c r="M2" s="647"/>
      <c r="N2" s="647"/>
      <c r="O2" s="647"/>
      <c r="P2" s="647"/>
      <c r="Q2" s="647"/>
      <c r="R2" s="647"/>
      <c r="S2" s="647"/>
      <c r="T2" s="647"/>
      <c r="U2" s="648"/>
    </row>
    <row r="3" spans="1:21" ht="6" customHeight="1">
      <c r="U3" s="103"/>
    </row>
    <row r="4" spans="1:21" ht="20.100000000000001" customHeight="1">
      <c r="A4" s="602" t="s">
        <v>195</v>
      </c>
      <c r="B4" s="629"/>
      <c r="C4" s="629"/>
      <c r="D4" s="629"/>
      <c r="E4" s="629"/>
      <c r="F4" s="629"/>
      <c r="G4" s="629"/>
      <c r="H4" s="629"/>
      <c r="I4" s="629"/>
      <c r="J4" s="629"/>
      <c r="K4" s="629"/>
      <c r="L4" s="629"/>
      <c r="M4" s="629"/>
      <c r="N4" s="629"/>
      <c r="O4" s="629"/>
      <c r="P4" s="629"/>
      <c r="Q4" s="629"/>
      <c r="R4" s="629"/>
      <c r="S4" s="629"/>
      <c r="T4" s="629"/>
      <c r="U4" s="630"/>
    </row>
    <row r="5" spans="1:21" ht="20.100000000000001" customHeight="1">
      <c r="A5" s="631" t="s">
        <v>196</v>
      </c>
      <c r="B5" s="632"/>
      <c r="C5" s="632"/>
      <c r="D5" s="632"/>
      <c r="E5" s="632"/>
      <c r="F5" s="632"/>
      <c r="G5" s="632"/>
      <c r="H5" s="632"/>
      <c r="I5" s="632"/>
      <c r="J5" s="632"/>
      <c r="K5" s="632"/>
      <c r="L5" s="632"/>
      <c r="M5" s="632"/>
      <c r="N5" s="632"/>
      <c r="O5" s="632"/>
      <c r="P5" s="632"/>
      <c r="Q5" s="632"/>
      <c r="R5" s="632"/>
      <c r="S5" s="632"/>
      <c r="T5" s="632"/>
      <c r="U5" s="633"/>
    </row>
    <row r="6" spans="1:21" ht="15" customHeight="1">
      <c r="A6" s="634" t="s">
        <v>81</v>
      </c>
      <c r="B6" s="626" t="s">
        <v>39</v>
      </c>
      <c r="C6" s="626" t="s">
        <v>37</v>
      </c>
      <c r="D6" s="626" t="s">
        <v>38</v>
      </c>
      <c r="E6" s="626" t="s">
        <v>7</v>
      </c>
      <c r="F6" s="626" t="s">
        <v>8</v>
      </c>
      <c r="G6" s="626" t="s">
        <v>23</v>
      </c>
      <c r="H6" s="158" t="s">
        <v>10</v>
      </c>
      <c r="I6" s="158"/>
      <c r="J6" s="158"/>
      <c r="K6" s="158"/>
      <c r="L6" s="158"/>
      <c r="M6" s="158"/>
      <c r="N6" s="158"/>
      <c r="O6" s="158"/>
      <c r="P6" s="158"/>
      <c r="Q6" s="158"/>
      <c r="R6" s="158"/>
      <c r="S6" s="158"/>
      <c r="T6" s="158"/>
      <c r="U6" s="159"/>
    </row>
    <row r="7" spans="1:21" ht="15" customHeight="1">
      <c r="A7" s="635"/>
      <c r="B7" s="627"/>
      <c r="C7" s="627"/>
      <c r="D7" s="627"/>
      <c r="E7" s="627"/>
      <c r="F7" s="627"/>
      <c r="G7" s="627"/>
      <c r="H7" s="637" t="s">
        <v>9</v>
      </c>
      <c r="I7" s="638"/>
      <c r="J7" s="639"/>
      <c r="K7" s="637" t="s">
        <v>43</v>
      </c>
      <c r="L7" s="639"/>
      <c r="M7" s="637" t="s">
        <v>91</v>
      </c>
      <c r="N7" s="638"/>
      <c r="O7" s="638"/>
      <c r="P7" s="638"/>
      <c r="Q7" s="639"/>
      <c r="R7" s="640" t="s">
        <v>43</v>
      </c>
      <c r="S7" s="641"/>
      <c r="T7" s="641"/>
      <c r="U7" s="642"/>
    </row>
    <row r="8" spans="1:21" ht="39.75" customHeight="1">
      <c r="A8" s="636"/>
      <c r="B8" s="628"/>
      <c r="C8" s="628"/>
      <c r="D8" s="628"/>
      <c r="E8" s="628"/>
      <c r="F8" s="628"/>
      <c r="G8" s="628"/>
      <c r="H8" s="160" t="s">
        <v>120</v>
      </c>
      <c r="I8" s="160" t="s">
        <v>158</v>
      </c>
      <c r="J8" s="160" t="s">
        <v>42</v>
      </c>
      <c r="K8" s="161" t="s">
        <v>44</v>
      </c>
      <c r="L8" s="161" t="s">
        <v>45</v>
      </c>
      <c r="M8" s="160" t="s">
        <v>116</v>
      </c>
      <c r="N8" s="160" t="s">
        <v>115</v>
      </c>
      <c r="O8" s="160" t="s">
        <v>46</v>
      </c>
      <c r="P8" s="160" t="s">
        <v>47</v>
      </c>
      <c r="Q8" s="160" t="s">
        <v>107</v>
      </c>
      <c r="R8" s="161" t="s">
        <v>108</v>
      </c>
      <c r="S8" s="161" t="s">
        <v>109</v>
      </c>
      <c r="T8" s="161" t="s">
        <v>110</v>
      </c>
      <c r="U8" s="161" t="s">
        <v>111</v>
      </c>
    </row>
    <row r="9" spans="1:21" s="89" customFormat="1" ht="15" customHeight="1">
      <c r="A9" s="86"/>
      <c r="B9" s="86"/>
      <c r="C9" s="87"/>
      <c r="D9" s="87"/>
      <c r="E9" s="87"/>
      <c r="F9" s="87"/>
      <c r="G9" s="88"/>
      <c r="H9" s="88"/>
      <c r="I9" s="88"/>
      <c r="J9" s="88"/>
      <c r="K9" s="88"/>
      <c r="L9" s="88"/>
      <c r="M9" s="88"/>
      <c r="N9" s="88"/>
      <c r="O9" s="88"/>
      <c r="P9" s="88"/>
      <c r="Q9" s="88"/>
      <c r="R9" s="88"/>
      <c r="S9" s="88"/>
      <c r="T9" s="88"/>
      <c r="U9" s="88"/>
    </row>
    <row r="10" spans="1:21" s="89" customFormat="1" ht="37.5" customHeight="1">
      <c r="A10" s="178">
        <v>4</v>
      </c>
      <c r="B10" s="178"/>
      <c r="C10" s="178"/>
      <c r="D10" s="178"/>
      <c r="E10" s="178"/>
      <c r="F10" s="179" t="s">
        <v>317</v>
      </c>
      <c r="G10" s="186"/>
      <c r="H10" s="88"/>
      <c r="I10" s="88"/>
      <c r="J10" s="88"/>
      <c r="K10" s="88"/>
      <c r="L10" s="88"/>
      <c r="M10" s="312">
        <v>41264038</v>
      </c>
      <c r="N10" s="313">
        <v>41264038</v>
      </c>
      <c r="O10" s="313">
        <v>0</v>
      </c>
      <c r="P10" s="313">
        <v>0</v>
      </c>
      <c r="Q10" s="313">
        <v>0</v>
      </c>
      <c r="R10" s="88"/>
      <c r="S10" s="88"/>
      <c r="T10" s="88"/>
      <c r="U10" s="88"/>
    </row>
    <row r="11" spans="1:21" s="89" customFormat="1" ht="15" customHeight="1">
      <c r="A11" s="178"/>
      <c r="B11" s="178">
        <v>2</v>
      </c>
      <c r="C11" s="178"/>
      <c r="D11" s="178"/>
      <c r="E11" s="178"/>
      <c r="F11" s="179" t="s">
        <v>309</v>
      </c>
      <c r="G11" s="186"/>
      <c r="H11" s="87"/>
      <c r="I11" s="92"/>
      <c r="J11" s="92"/>
      <c r="K11" s="92"/>
      <c r="L11" s="93"/>
      <c r="M11" s="312">
        <v>41264038</v>
      </c>
      <c r="N11" s="313">
        <v>41264038</v>
      </c>
      <c r="O11" s="313">
        <v>0</v>
      </c>
      <c r="P11" s="313">
        <v>0</v>
      </c>
      <c r="Q11" s="313">
        <v>0</v>
      </c>
      <c r="R11" s="94"/>
      <c r="S11" s="94"/>
      <c r="T11" s="91"/>
      <c r="U11" s="95"/>
    </row>
    <row r="12" spans="1:21" s="89" customFormat="1" ht="15" customHeight="1">
      <c r="A12" s="178"/>
      <c r="B12" s="178"/>
      <c r="C12" s="178">
        <v>1</v>
      </c>
      <c r="D12" s="178"/>
      <c r="E12" s="178"/>
      <c r="F12" s="179" t="s">
        <v>371</v>
      </c>
      <c r="G12" s="186"/>
      <c r="H12" s="87"/>
      <c r="I12" s="93"/>
      <c r="J12" s="93"/>
      <c r="K12" s="93"/>
      <c r="L12" s="95"/>
      <c r="M12" s="312">
        <v>22251436</v>
      </c>
      <c r="N12" s="313">
        <v>22251436</v>
      </c>
      <c r="O12" s="313">
        <v>0</v>
      </c>
      <c r="P12" s="313">
        <v>0</v>
      </c>
      <c r="Q12" s="313">
        <v>0</v>
      </c>
      <c r="R12" s="94"/>
      <c r="S12" s="94"/>
      <c r="T12" s="95"/>
      <c r="U12" s="95"/>
    </row>
    <row r="13" spans="1:21" s="89" customFormat="1" ht="35.25" customHeight="1">
      <c r="A13" s="178"/>
      <c r="B13" s="178"/>
      <c r="C13" s="178"/>
      <c r="D13" s="178">
        <v>3</v>
      </c>
      <c r="E13" s="178"/>
      <c r="F13" s="179" t="s">
        <v>364</v>
      </c>
      <c r="G13" s="186"/>
      <c r="H13" s="88"/>
      <c r="I13" s="88"/>
      <c r="J13" s="88"/>
      <c r="K13" s="90"/>
      <c r="L13" s="90"/>
      <c r="M13" s="312">
        <v>22251436</v>
      </c>
      <c r="N13" s="313">
        <v>22251436</v>
      </c>
      <c r="O13" s="313">
        <v>0</v>
      </c>
      <c r="P13" s="313">
        <v>0</v>
      </c>
      <c r="Q13" s="313">
        <v>0</v>
      </c>
      <c r="R13" s="88"/>
      <c r="S13" s="88"/>
      <c r="T13" s="88"/>
      <c r="U13" s="88"/>
    </row>
    <row r="14" spans="1:21" s="89" customFormat="1" ht="44.25" customHeight="1">
      <c r="A14" s="178"/>
      <c r="B14" s="178"/>
      <c r="C14" s="178"/>
      <c r="D14" s="178"/>
      <c r="E14" s="178">
        <v>206</v>
      </c>
      <c r="F14" s="179" t="s">
        <v>375</v>
      </c>
      <c r="G14" s="186" t="s">
        <v>376</v>
      </c>
      <c r="H14" s="459">
        <v>4.74</v>
      </c>
      <c r="I14" s="456">
        <v>0</v>
      </c>
      <c r="J14" s="456">
        <v>0</v>
      </c>
      <c r="K14" s="457">
        <v>0</v>
      </c>
      <c r="L14" s="457">
        <v>0</v>
      </c>
      <c r="M14" s="312">
        <v>22251436</v>
      </c>
      <c r="N14" s="313">
        <v>22251436</v>
      </c>
      <c r="O14" s="313">
        <v>0</v>
      </c>
      <c r="P14" s="313">
        <v>0</v>
      </c>
      <c r="Q14" s="313">
        <v>0</v>
      </c>
      <c r="R14" s="182">
        <f>IFERROR(O14/M14*100,0)</f>
        <v>0</v>
      </c>
      <c r="S14" s="182">
        <f>IFERROR(O14/N14*100,0)</f>
        <v>0</v>
      </c>
      <c r="T14" s="182">
        <f>IFERROR(P14/M14*100,0)</f>
        <v>0</v>
      </c>
      <c r="U14" s="182">
        <f>IFERROR(P14/N14*100,0)</f>
        <v>0</v>
      </c>
    </row>
    <row r="15" spans="1:21" s="89" customFormat="1" ht="28.5" customHeight="1">
      <c r="A15" s="178"/>
      <c r="B15" s="178"/>
      <c r="C15" s="178">
        <v>2</v>
      </c>
      <c r="D15" s="178"/>
      <c r="E15" s="178"/>
      <c r="F15" s="179" t="s">
        <v>318</v>
      </c>
      <c r="G15" s="186"/>
      <c r="H15" s="91"/>
      <c r="I15" s="93"/>
      <c r="J15" s="93"/>
      <c r="K15" s="93"/>
      <c r="L15" s="93"/>
      <c r="M15" s="312">
        <v>19012602</v>
      </c>
      <c r="N15" s="313">
        <v>19012602</v>
      </c>
      <c r="O15" s="313">
        <v>0</v>
      </c>
      <c r="P15" s="313">
        <v>0</v>
      </c>
      <c r="Q15" s="313">
        <v>0</v>
      </c>
      <c r="R15" s="94"/>
      <c r="S15" s="94"/>
      <c r="T15" s="91"/>
      <c r="U15" s="95"/>
    </row>
    <row r="16" spans="1:21" s="89" customFormat="1" ht="15" customHeight="1">
      <c r="A16" s="178"/>
      <c r="B16" s="178"/>
      <c r="C16" s="178"/>
      <c r="D16" s="178">
        <v>3</v>
      </c>
      <c r="E16" s="178"/>
      <c r="F16" s="179" t="s">
        <v>383</v>
      </c>
      <c r="G16" s="186"/>
      <c r="H16" s="91"/>
      <c r="I16" s="93"/>
      <c r="J16" s="93"/>
      <c r="K16" s="93"/>
      <c r="L16" s="93"/>
      <c r="M16" s="312">
        <v>19012602</v>
      </c>
      <c r="N16" s="313">
        <v>19012602</v>
      </c>
      <c r="O16" s="313">
        <v>0</v>
      </c>
      <c r="P16" s="313">
        <v>0</v>
      </c>
      <c r="Q16" s="313">
        <v>0</v>
      </c>
      <c r="R16" s="94"/>
      <c r="S16" s="94"/>
      <c r="T16" s="91"/>
      <c r="U16" s="95"/>
    </row>
    <row r="17" spans="1:25" s="89" customFormat="1" ht="48" customHeight="1">
      <c r="A17" s="178"/>
      <c r="B17" s="178"/>
      <c r="C17" s="178"/>
      <c r="D17" s="178"/>
      <c r="E17" s="178">
        <v>222</v>
      </c>
      <c r="F17" s="179" t="s">
        <v>384</v>
      </c>
      <c r="G17" s="186" t="s">
        <v>382</v>
      </c>
      <c r="H17" s="459">
        <v>1300</v>
      </c>
      <c r="I17" s="459">
        <v>866.66</v>
      </c>
      <c r="J17" s="459">
        <v>866.66</v>
      </c>
      <c r="K17" s="457">
        <f>+J17/H17*1</f>
        <v>0.66666153846153842</v>
      </c>
      <c r="L17" s="457">
        <f>+J17/I17*1</f>
        <v>1</v>
      </c>
      <c r="M17" s="312">
        <v>19012602</v>
      </c>
      <c r="N17" s="313">
        <v>19012602</v>
      </c>
      <c r="O17" s="313">
        <v>0</v>
      </c>
      <c r="P17" s="313">
        <v>0</v>
      </c>
      <c r="Q17" s="313">
        <v>0</v>
      </c>
      <c r="R17" s="182">
        <f>IFERROR(O17/M17*100,0)</f>
        <v>0</v>
      </c>
      <c r="S17" s="182">
        <f>IFERROR(O17/N17*100,0)</f>
        <v>0</v>
      </c>
      <c r="T17" s="182">
        <f>IFERROR(P17/M17*100,0)</f>
        <v>0</v>
      </c>
      <c r="U17" s="182">
        <f>IFERROR(P17/N17*100,0)</f>
        <v>0</v>
      </c>
      <c r="X17" s="522"/>
      <c r="Y17" s="522"/>
    </row>
    <row r="18" spans="1:25" s="89" customFormat="1" ht="15" customHeight="1">
      <c r="A18" s="180"/>
      <c r="B18" s="180"/>
      <c r="C18" s="180"/>
      <c r="D18" s="180"/>
      <c r="E18" s="180"/>
      <c r="F18" s="180"/>
      <c r="G18" s="180"/>
      <c r="H18" s="91"/>
      <c r="I18" s="93"/>
      <c r="J18" s="93"/>
      <c r="K18" s="93"/>
      <c r="L18" s="93"/>
      <c r="M18" s="93"/>
      <c r="N18" s="94"/>
      <c r="O18" s="94"/>
      <c r="P18" s="94"/>
      <c r="Q18" s="94"/>
      <c r="R18" s="94"/>
      <c r="S18" s="94"/>
      <c r="T18" s="91"/>
      <c r="U18" s="95"/>
    </row>
    <row r="19" spans="1:25" s="194" customFormat="1" ht="15" customHeight="1">
      <c r="A19" s="188"/>
      <c r="B19" s="188"/>
      <c r="C19" s="188"/>
      <c r="D19" s="188"/>
      <c r="E19" s="188"/>
      <c r="F19" s="189" t="s">
        <v>406</v>
      </c>
      <c r="G19" s="188"/>
      <c r="H19" s="188"/>
      <c r="I19" s="190"/>
      <c r="J19" s="190"/>
      <c r="K19" s="190"/>
      <c r="L19" s="190"/>
      <c r="M19" s="191">
        <f>+M10</f>
        <v>41264038</v>
      </c>
      <c r="N19" s="191">
        <f t="shared" ref="N19:Q19" si="0">+N10</f>
        <v>41264038</v>
      </c>
      <c r="O19" s="191">
        <f t="shared" si="0"/>
        <v>0</v>
      </c>
      <c r="P19" s="191">
        <f t="shared" si="0"/>
        <v>0</v>
      </c>
      <c r="Q19" s="191">
        <f t="shared" si="0"/>
        <v>0</v>
      </c>
      <c r="R19" s="192"/>
      <c r="S19" s="192"/>
      <c r="T19" s="188"/>
      <c r="U19" s="193"/>
    </row>
    <row r="20" spans="1:25" s="194" customFormat="1" ht="15" customHeight="1">
      <c r="A20" s="195"/>
      <c r="B20" s="195"/>
      <c r="C20" s="195"/>
      <c r="D20" s="195"/>
      <c r="E20" s="195"/>
      <c r="F20" s="195"/>
      <c r="G20" s="195"/>
      <c r="H20" s="195"/>
      <c r="I20" s="196"/>
      <c r="J20" s="196"/>
      <c r="K20" s="196"/>
      <c r="L20" s="196"/>
      <c r="M20" s="196"/>
      <c r="N20" s="197"/>
      <c r="O20" s="197"/>
      <c r="P20" s="197"/>
      <c r="Q20" s="197"/>
      <c r="R20" s="197"/>
      <c r="S20" s="197"/>
      <c r="T20" s="195"/>
      <c r="U20" s="198"/>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2" orientation="landscape" r:id="rId1"/>
  <headerFooter scaleWithDoc="0">
    <oddHeader>&amp;C&amp;G</oddHeader>
    <oddFooter>&amp;C&amp;G</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U19"/>
  <sheetViews>
    <sheetView showGridLines="0" zoomScale="85" zoomScaleNormal="85" zoomScaleSheetLayoutView="70" workbookViewId="0">
      <selection activeCell="A2" sqref="A2:U2"/>
    </sheetView>
  </sheetViews>
  <sheetFormatPr baseColWidth="10" defaultColWidth="11.42578125" defaultRowHeight="13.5"/>
  <cols>
    <col min="1" max="1" width="3.85546875" style="301" customWidth="1"/>
    <col min="2" max="4" width="3.140625" style="301" customWidth="1"/>
    <col min="5" max="5" width="4" style="301" customWidth="1"/>
    <col min="6" max="6" width="29.140625" style="301" customWidth="1"/>
    <col min="7" max="7" width="11.5703125" style="301" customWidth="1"/>
    <col min="8" max="8" width="9.28515625" style="301" bestFit="1" customWidth="1"/>
    <col min="9" max="9" width="11.28515625" style="301" bestFit="1" customWidth="1"/>
    <col min="10" max="10" width="10.28515625" style="301" bestFit="1" customWidth="1"/>
    <col min="11" max="12" width="6.7109375" style="301" customWidth="1"/>
    <col min="13" max="17" width="15.7109375" style="301" customWidth="1"/>
    <col min="18" max="21" width="6.7109375" style="301" customWidth="1"/>
    <col min="22" max="16384" width="11.42578125" style="301"/>
  </cols>
  <sheetData>
    <row r="1" spans="1:21" ht="25.15" customHeight="1">
      <c r="A1" s="649" t="s">
        <v>85</v>
      </c>
      <c r="B1" s="650"/>
      <c r="C1" s="650"/>
      <c r="D1" s="650"/>
      <c r="E1" s="650"/>
      <c r="F1" s="650"/>
      <c r="G1" s="650"/>
      <c r="H1" s="650"/>
      <c r="I1" s="650"/>
      <c r="J1" s="650"/>
      <c r="K1" s="650"/>
      <c r="L1" s="650"/>
      <c r="M1" s="650"/>
      <c r="N1" s="650"/>
      <c r="O1" s="650"/>
      <c r="P1" s="650"/>
      <c r="Q1" s="650"/>
      <c r="R1" s="650"/>
      <c r="S1" s="650"/>
      <c r="T1" s="650"/>
      <c r="U1" s="651"/>
    </row>
    <row r="2" spans="1:21" ht="40.5" customHeight="1">
      <c r="A2" s="652" t="s">
        <v>967</v>
      </c>
      <c r="B2" s="653"/>
      <c r="C2" s="653"/>
      <c r="D2" s="653"/>
      <c r="E2" s="653"/>
      <c r="F2" s="653"/>
      <c r="G2" s="653"/>
      <c r="H2" s="653"/>
      <c r="I2" s="653"/>
      <c r="J2" s="653"/>
      <c r="K2" s="653"/>
      <c r="L2" s="653"/>
      <c r="M2" s="653"/>
      <c r="N2" s="653"/>
      <c r="O2" s="653"/>
      <c r="P2" s="653"/>
      <c r="Q2" s="653"/>
      <c r="R2" s="653"/>
      <c r="S2" s="653"/>
      <c r="T2" s="653"/>
      <c r="U2" s="654"/>
    </row>
    <row r="3" spans="1:21" ht="6" customHeight="1">
      <c r="U3" s="302"/>
    </row>
    <row r="4" spans="1:21" ht="20.100000000000001" customHeight="1">
      <c r="A4" s="602" t="s">
        <v>195</v>
      </c>
      <c r="B4" s="629"/>
      <c r="C4" s="629"/>
      <c r="D4" s="629"/>
      <c r="E4" s="629"/>
      <c r="F4" s="629"/>
      <c r="G4" s="629"/>
      <c r="H4" s="629"/>
      <c r="I4" s="629"/>
      <c r="J4" s="629"/>
      <c r="K4" s="629"/>
      <c r="L4" s="629"/>
      <c r="M4" s="629"/>
      <c r="N4" s="629"/>
      <c r="O4" s="629"/>
      <c r="P4" s="629"/>
      <c r="Q4" s="629"/>
      <c r="R4" s="629"/>
      <c r="S4" s="629"/>
      <c r="T4" s="629"/>
      <c r="U4" s="630"/>
    </row>
    <row r="5" spans="1:21" ht="20.100000000000001" customHeight="1">
      <c r="A5" s="631" t="s">
        <v>196</v>
      </c>
      <c r="B5" s="632"/>
      <c r="C5" s="632"/>
      <c r="D5" s="632"/>
      <c r="E5" s="632"/>
      <c r="F5" s="632"/>
      <c r="G5" s="632"/>
      <c r="H5" s="632"/>
      <c r="I5" s="632"/>
      <c r="J5" s="632"/>
      <c r="K5" s="632"/>
      <c r="L5" s="632"/>
      <c r="M5" s="632"/>
      <c r="N5" s="632"/>
      <c r="O5" s="632"/>
      <c r="P5" s="632"/>
      <c r="Q5" s="632"/>
      <c r="R5" s="632"/>
      <c r="S5" s="632"/>
      <c r="T5" s="632"/>
      <c r="U5" s="633"/>
    </row>
    <row r="6" spans="1:21" ht="15" customHeight="1">
      <c r="A6" s="655" t="s">
        <v>81</v>
      </c>
      <c r="B6" s="658" t="s">
        <v>39</v>
      </c>
      <c r="C6" s="658" t="s">
        <v>37</v>
      </c>
      <c r="D6" s="658" t="s">
        <v>38</v>
      </c>
      <c r="E6" s="658" t="s">
        <v>7</v>
      </c>
      <c r="F6" s="658" t="s">
        <v>8</v>
      </c>
      <c r="G6" s="658" t="s">
        <v>23</v>
      </c>
      <c r="H6" s="303" t="s">
        <v>10</v>
      </c>
      <c r="I6" s="303"/>
      <c r="J6" s="303"/>
      <c r="K6" s="303"/>
      <c r="L6" s="303"/>
      <c r="M6" s="303"/>
      <c r="N6" s="303"/>
      <c r="O6" s="303"/>
      <c r="P6" s="303"/>
      <c r="Q6" s="303"/>
      <c r="R6" s="303"/>
      <c r="S6" s="303"/>
      <c r="T6" s="303"/>
      <c r="U6" s="304"/>
    </row>
    <row r="7" spans="1:21" ht="15" customHeight="1">
      <c r="A7" s="656"/>
      <c r="B7" s="659"/>
      <c r="C7" s="659"/>
      <c r="D7" s="659"/>
      <c r="E7" s="659"/>
      <c r="F7" s="659"/>
      <c r="G7" s="659"/>
      <c r="H7" s="661" t="s">
        <v>9</v>
      </c>
      <c r="I7" s="662"/>
      <c r="J7" s="663"/>
      <c r="K7" s="661" t="s">
        <v>43</v>
      </c>
      <c r="L7" s="663"/>
      <c r="M7" s="661" t="s">
        <v>91</v>
      </c>
      <c r="N7" s="662"/>
      <c r="O7" s="662"/>
      <c r="P7" s="662"/>
      <c r="Q7" s="663"/>
      <c r="R7" s="664" t="s">
        <v>43</v>
      </c>
      <c r="S7" s="665"/>
      <c r="T7" s="665"/>
      <c r="U7" s="666"/>
    </row>
    <row r="8" spans="1:21" ht="42" customHeight="1">
      <c r="A8" s="657"/>
      <c r="B8" s="660"/>
      <c r="C8" s="660"/>
      <c r="D8" s="660"/>
      <c r="E8" s="660"/>
      <c r="F8" s="660"/>
      <c r="G8" s="660"/>
      <c r="H8" s="305" t="s">
        <v>120</v>
      </c>
      <c r="I8" s="305" t="s">
        <v>158</v>
      </c>
      <c r="J8" s="305" t="s">
        <v>42</v>
      </c>
      <c r="K8" s="306" t="s">
        <v>44</v>
      </c>
      <c r="L8" s="306" t="s">
        <v>45</v>
      </c>
      <c r="M8" s="305" t="s">
        <v>116</v>
      </c>
      <c r="N8" s="305" t="s">
        <v>115</v>
      </c>
      <c r="O8" s="305" t="s">
        <v>46</v>
      </c>
      <c r="P8" s="305" t="s">
        <v>47</v>
      </c>
      <c r="Q8" s="305" t="s">
        <v>107</v>
      </c>
      <c r="R8" s="306" t="s">
        <v>108</v>
      </c>
      <c r="S8" s="306" t="s">
        <v>109</v>
      </c>
      <c r="T8" s="306" t="s">
        <v>110</v>
      </c>
      <c r="U8" s="306" t="s">
        <v>111</v>
      </c>
    </row>
    <row r="9" spans="1:21" s="307" customFormat="1" ht="40.15" customHeight="1">
      <c r="A9" s="308">
        <v>4</v>
      </c>
      <c r="B9" s="308"/>
      <c r="C9" s="308"/>
      <c r="D9" s="308"/>
      <c r="E9" s="308"/>
      <c r="F9" s="309" t="s">
        <v>317</v>
      </c>
      <c r="G9" s="310"/>
      <c r="H9" s="308"/>
      <c r="I9" s="311"/>
      <c r="J9" s="311"/>
      <c r="K9" s="311"/>
      <c r="L9" s="311"/>
      <c r="M9" s="312">
        <v>0</v>
      </c>
      <c r="N9" s="312">
        <v>54813.05</v>
      </c>
      <c r="O9" s="312">
        <v>0</v>
      </c>
      <c r="P9" s="312">
        <f>+O9</f>
        <v>0</v>
      </c>
      <c r="Q9" s="312">
        <f t="shared" ref="Q9:Q13" si="0">+P9</f>
        <v>0</v>
      </c>
      <c r="R9" s="313"/>
      <c r="S9" s="313"/>
      <c r="T9" s="308"/>
      <c r="U9" s="314"/>
    </row>
    <row r="10" spans="1:21" s="307" customFormat="1" ht="11.25">
      <c r="A10" s="308"/>
      <c r="B10" s="308">
        <v>2</v>
      </c>
      <c r="C10" s="308"/>
      <c r="D10" s="308"/>
      <c r="E10" s="308"/>
      <c r="F10" s="309" t="s">
        <v>309</v>
      </c>
      <c r="G10" s="310"/>
      <c r="H10" s="308"/>
      <c r="I10" s="311"/>
      <c r="J10" s="311"/>
      <c r="K10" s="311"/>
      <c r="L10" s="311"/>
      <c r="M10" s="312">
        <v>0</v>
      </c>
      <c r="N10" s="312">
        <v>54813.05</v>
      </c>
      <c r="O10" s="312">
        <v>0</v>
      </c>
      <c r="P10" s="312">
        <f t="shared" ref="P10:P13" si="1">+O10</f>
        <v>0</v>
      </c>
      <c r="Q10" s="312">
        <f t="shared" si="0"/>
        <v>0</v>
      </c>
      <c r="R10" s="313"/>
      <c r="S10" s="313"/>
      <c r="T10" s="308"/>
      <c r="U10" s="314"/>
    </row>
    <row r="11" spans="1:21" s="307" customFormat="1" ht="19.899999999999999" customHeight="1">
      <c r="A11" s="308"/>
      <c r="B11" s="308"/>
      <c r="C11" s="308">
        <v>1</v>
      </c>
      <c r="D11" s="308"/>
      <c r="E11" s="308"/>
      <c r="F11" s="309" t="s">
        <v>371</v>
      </c>
      <c r="G11" s="310"/>
      <c r="H11" s="308"/>
      <c r="I11" s="311"/>
      <c r="J11" s="311"/>
      <c r="K11" s="311"/>
      <c r="L11" s="311"/>
      <c r="M11" s="312">
        <v>0</v>
      </c>
      <c r="N11" s="312">
        <v>54813.05</v>
      </c>
      <c r="O11" s="312">
        <v>0</v>
      </c>
      <c r="P11" s="312">
        <f t="shared" si="1"/>
        <v>0</v>
      </c>
      <c r="Q11" s="312">
        <f t="shared" si="0"/>
        <v>0</v>
      </c>
      <c r="R11" s="313"/>
      <c r="S11" s="313"/>
      <c r="T11" s="308"/>
      <c r="U11" s="314"/>
    </row>
    <row r="12" spans="1:21" s="307" customFormat="1" ht="39.6" customHeight="1">
      <c r="A12" s="308"/>
      <c r="B12" s="308"/>
      <c r="C12" s="308"/>
      <c r="D12" s="308">
        <v>3</v>
      </c>
      <c r="E12" s="308"/>
      <c r="F12" s="309" t="s">
        <v>364</v>
      </c>
      <c r="G12" s="310"/>
      <c r="H12" s="308"/>
      <c r="I12" s="311"/>
      <c r="J12" s="311"/>
      <c r="K12" s="311"/>
      <c r="L12" s="311"/>
      <c r="M12" s="312">
        <v>0</v>
      </c>
      <c r="N12" s="312">
        <v>54813.05</v>
      </c>
      <c r="O12" s="312">
        <v>0</v>
      </c>
      <c r="P12" s="312">
        <f t="shared" si="1"/>
        <v>0</v>
      </c>
      <c r="Q12" s="312">
        <f t="shared" si="0"/>
        <v>0</v>
      </c>
      <c r="R12" s="313"/>
      <c r="S12" s="313"/>
      <c r="T12" s="308"/>
      <c r="U12" s="314"/>
    </row>
    <row r="13" spans="1:21" s="307" customFormat="1" ht="33.75">
      <c r="A13" s="308"/>
      <c r="B13" s="308"/>
      <c r="C13" s="308"/>
      <c r="D13" s="308"/>
      <c r="E13" s="308">
        <v>206</v>
      </c>
      <c r="F13" s="309" t="s">
        <v>375</v>
      </c>
      <c r="G13" s="310" t="s">
        <v>376</v>
      </c>
      <c r="H13" s="363">
        <v>0</v>
      </c>
      <c r="I13" s="459">
        <v>0.01</v>
      </c>
      <c r="J13" s="456">
        <v>0</v>
      </c>
      <c r="K13" s="457">
        <f>IFERROR(J13/H13,0)</f>
        <v>0</v>
      </c>
      <c r="L13" s="457">
        <f>IFERROR(J13/I13,0)</f>
        <v>0</v>
      </c>
      <c r="M13" s="312">
        <v>0</v>
      </c>
      <c r="N13" s="312">
        <v>54813.05</v>
      </c>
      <c r="O13" s="312">
        <v>0</v>
      </c>
      <c r="P13" s="312">
        <f t="shared" si="1"/>
        <v>0</v>
      </c>
      <c r="Q13" s="312">
        <f t="shared" si="0"/>
        <v>0</v>
      </c>
      <c r="R13" s="313">
        <f>IFERROR(O13/M13*100,0)</f>
        <v>0</v>
      </c>
      <c r="S13" s="313">
        <f>IFERROR(O13/N13*100,0)</f>
        <v>0</v>
      </c>
      <c r="T13" s="313">
        <f>IFERROR(P13/M13*100,0)</f>
        <v>0</v>
      </c>
      <c r="U13" s="313">
        <f>IFERROR(P13/N13*100,0)</f>
        <v>0</v>
      </c>
    </row>
    <row r="14" spans="1:21" s="307" customFormat="1" ht="15" customHeight="1">
      <c r="A14" s="308"/>
      <c r="B14" s="308"/>
      <c r="C14" s="308"/>
      <c r="D14" s="308"/>
      <c r="E14" s="308"/>
      <c r="F14" s="308"/>
      <c r="G14" s="308"/>
      <c r="H14" s="308"/>
      <c r="I14" s="311"/>
      <c r="J14" s="311"/>
      <c r="K14" s="311"/>
      <c r="L14" s="311"/>
      <c r="M14" s="312"/>
      <c r="N14" s="312"/>
      <c r="O14" s="312"/>
      <c r="P14" s="312"/>
      <c r="Q14" s="312"/>
      <c r="R14" s="313"/>
      <c r="S14" s="313"/>
      <c r="T14" s="308"/>
      <c r="U14" s="314"/>
    </row>
    <row r="15" spans="1:21" s="307" customFormat="1" ht="15" customHeight="1">
      <c r="A15" s="469"/>
      <c r="B15" s="469"/>
      <c r="C15" s="469"/>
      <c r="D15" s="469"/>
      <c r="E15" s="469"/>
      <c r="F15" s="461" t="s">
        <v>410</v>
      </c>
      <c r="G15" s="460"/>
      <c r="H15" s="460"/>
      <c r="I15" s="462"/>
      <c r="J15" s="462"/>
      <c r="K15" s="462"/>
      <c r="L15" s="462"/>
      <c r="M15" s="463">
        <f>+M9</f>
        <v>0</v>
      </c>
      <c r="N15" s="463">
        <f t="shared" ref="N15:Q15" si="2">+N9</f>
        <v>54813.05</v>
      </c>
      <c r="O15" s="470">
        <f t="shared" si="2"/>
        <v>0</v>
      </c>
      <c r="P15" s="470">
        <f t="shared" si="2"/>
        <v>0</v>
      </c>
      <c r="Q15" s="470">
        <f t="shared" si="2"/>
        <v>0</v>
      </c>
      <c r="R15" s="471"/>
      <c r="S15" s="471"/>
      <c r="T15" s="469"/>
      <c r="U15" s="472"/>
    </row>
    <row r="16" spans="1:21" s="307" customFormat="1" ht="15" customHeight="1">
      <c r="A16" s="315"/>
      <c r="B16" s="315"/>
      <c r="C16" s="315"/>
      <c r="D16" s="315"/>
      <c r="E16" s="315"/>
      <c r="F16" s="315"/>
      <c r="G16" s="315"/>
      <c r="H16" s="315"/>
      <c r="I16" s="316"/>
      <c r="J16" s="316"/>
      <c r="K16" s="316"/>
      <c r="L16" s="316"/>
      <c r="M16" s="316"/>
      <c r="N16" s="317"/>
      <c r="O16" s="317"/>
      <c r="P16" s="317"/>
      <c r="Q16" s="317"/>
      <c r="R16" s="317"/>
      <c r="S16" s="317"/>
      <c r="T16" s="315"/>
      <c r="U16" s="318"/>
    </row>
    <row r="17" spans="1:15">
      <c r="A17" s="319"/>
      <c r="B17" s="320"/>
      <c r="C17" s="319"/>
      <c r="D17" s="319"/>
      <c r="F17" s="319"/>
    </row>
    <row r="18" spans="1:15">
      <c r="B18" s="321"/>
      <c r="C18" s="322"/>
      <c r="D18" s="322"/>
      <c r="N18" s="323"/>
      <c r="O18" s="323"/>
    </row>
    <row r="19" spans="1:15">
      <c r="B19" s="324"/>
      <c r="C19" s="324"/>
      <c r="D19" s="324"/>
      <c r="N19" s="325"/>
      <c r="O19" s="325"/>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2" orientation="landscape" r:id="rId1"/>
  <headerFooter scaleWithDoc="0">
    <oddHeader>&amp;C&amp;G</oddHeader>
    <oddFooter>&amp;C&amp;G</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U19"/>
  <sheetViews>
    <sheetView showGridLines="0" zoomScale="85" zoomScaleNormal="85" zoomScaleSheetLayoutView="70" workbookViewId="0">
      <selection activeCell="A2" sqref="A2:U2"/>
    </sheetView>
  </sheetViews>
  <sheetFormatPr baseColWidth="10" defaultColWidth="11.42578125" defaultRowHeight="13.5"/>
  <cols>
    <col min="1" max="1" width="3.85546875" style="301" customWidth="1"/>
    <col min="2" max="4" width="3.140625" style="301" customWidth="1"/>
    <col min="5" max="5" width="4" style="301" customWidth="1"/>
    <col min="6" max="6" width="29.140625" style="301" customWidth="1"/>
    <col min="7" max="7" width="11.5703125" style="301" customWidth="1"/>
    <col min="8" max="8" width="9.28515625" style="301" bestFit="1" customWidth="1"/>
    <col min="9" max="9" width="11.28515625" style="301" bestFit="1" customWidth="1"/>
    <col min="10" max="10" width="10.28515625" style="301" bestFit="1" customWidth="1"/>
    <col min="11" max="12" width="6.7109375" style="301" customWidth="1"/>
    <col min="13" max="17" width="15.7109375" style="301" customWidth="1"/>
    <col min="18" max="21" width="6.7109375" style="301" customWidth="1"/>
    <col min="22" max="16384" width="11.42578125" style="301"/>
  </cols>
  <sheetData>
    <row r="1" spans="1:21" ht="25.15" customHeight="1">
      <c r="A1" s="649" t="s">
        <v>85</v>
      </c>
      <c r="B1" s="650"/>
      <c r="C1" s="650"/>
      <c r="D1" s="650"/>
      <c r="E1" s="650"/>
      <c r="F1" s="650"/>
      <c r="G1" s="650"/>
      <c r="H1" s="650"/>
      <c r="I1" s="650"/>
      <c r="J1" s="650"/>
      <c r="K1" s="650"/>
      <c r="L1" s="650"/>
      <c r="M1" s="650"/>
      <c r="N1" s="650"/>
      <c r="O1" s="650"/>
      <c r="P1" s="650"/>
      <c r="Q1" s="650"/>
      <c r="R1" s="650"/>
      <c r="S1" s="650"/>
      <c r="T1" s="650"/>
      <c r="U1" s="651"/>
    </row>
    <row r="2" spans="1:21" ht="40.5" customHeight="1">
      <c r="A2" s="652" t="s">
        <v>968</v>
      </c>
      <c r="B2" s="653"/>
      <c r="C2" s="653"/>
      <c r="D2" s="653"/>
      <c r="E2" s="653"/>
      <c r="F2" s="653"/>
      <c r="G2" s="653"/>
      <c r="H2" s="653"/>
      <c r="I2" s="653"/>
      <c r="J2" s="653"/>
      <c r="K2" s="653"/>
      <c r="L2" s="653"/>
      <c r="M2" s="653"/>
      <c r="N2" s="653"/>
      <c r="O2" s="653"/>
      <c r="P2" s="653"/>
      <c r="Q2" s="653"/>
      <c r="R2" s="653"/>
      <c r="S2" s="653"/>
      <c r="T2" s="653"/>
      <c r="U2" s="654"/>
    </row>
    <row r="3" spans="1:21" ht="6" customHeight="1">
      <c r="U3" s="302"/>
    </row>
    <row r="4" spans="1:21" ht="20.100000000000001" customHeight="1">
      <c r="A4" s="602" t="s">
        <v>195</v>
      </c>
      <c r="B4" s="629"/>
      <c r="C4" s="629"/>
      <c r="D4" s="629"/>
      <c r="E4" s="629"/>
      <c r="F4" s="629"/>
      <c r="G4" s="629"/>
      <c r="H4" s="629"/>
      <c r="I4" s="629"/>
      <c r="J4" s="629"/>
      <c r="K4" s="629"/>
      <c r="L4" s="629"/>
      <c r="M4" s="629"/>
      <c r="N4" s="629"/>
      <c r="O4" s="629"/>
      <c r="P4" s="629"/>
      <c r="Q4" s="629"/>
      <c r="R4" s="629"/>
      <c r="S4" s="629"/>
      <c r="T4" s="629"/>
      <c r="U4" s="630"/>
    </row>
    <row r="5" spans="1:21" ht="20.100000000000001" customHeight="1">
      <c r="A5" s="631" t="s">
        <v>196</v>
      </c>
      <c r="B5" s="632"/>
      <c r="C5" s="632"/>
      <c r="D5" s="632"/>
      <c r="E5" s="632"/>
      <c r="F5" s="632"/>
      <c r="G5" s="632"/>
      <c r="H5" s="632"/>
      <c r="I5" s="632"/>
      <c r="J5" s="632"/>
      <c r="K5" s="632"/>
      <c r="L5" s="632"/>
      <c r="M5" s="632"/>
      <c r="N5" s="632"/>
      <c r="O5" s="632"/>
      <c r="P5" s="632"/>
      <c r="Q5" s="632"/>
      <c r="R5" s="632"/>
      <c r="S5" s="632"/>
      <c r="T5" s="632"/>
      <c r="U5" s="633"/>
    </row>
    <row r="6" spans="1:21" ht="15" customHeight="1">
      <c r="A6" s="655" t="s">
        <v>81</v>
      </c>
      <c r="B6" s="658" t="s">
        <v>39</v>
      </c>
      <c r="C6" s="658" t="s">
        <v>37</v>
      </c>
      <c r="D6" s="658" t="s">
        <v>38</v>
      </c>
      <c r="E6" s="658" t="s">
        <v>7</v>
      </c>
      <c r="F6" s="658" t="s">
        <v>8</v>
      </c>
      <c r="G6" s="658" t="s">
        <v>23</v>
      </c>
      <c r="H6" s="303" t="s">
        <v>10</v>
      </c>
      <c r="I6" s="303"/>
      <c r="J6" s="303"/>
      <c r="K6" s="303"/>
      <c r="L6" s="303"/>
      <c r="M6" s="303"/>
      <c r="N6" s="303"/>
      <c r="O6" s="303"/>
      <c r="P6" s="303"/>
      <c r="Q6" s="303"/>
      <c r="R6" s="303"/>
      <c r="S6" s="303"/>
      <c r="T6" s="303"/>
      <c r="U6" s="304"/>
    </row>
    <row r="7" spans="1:21" ht="15" customHeight="1">
      <c r="A7" s="656"/>
      <c r="B7" s="659"/>
      <c r="C7" s="659"/>
      <c r="D7" s="659"/>
      <c r="E7" s="659"/>
      <c r="F7" s="659"/>
      <c r="G7" s="659"/>
      <c r="H7" s="661" t="s">
        <v>9</v>
      </c>
      <c r="I7" s="662"/>
      <c r="J7" s="663"/>
      <c r="K7" s="661" t="s">
        <v>43</v>
      </c>
      <c r="L7" s="663"/>
      <c r="M7" s="661" t="s">
        <v>91</v>
      </c>
      <c r="N7" s="662"/>
      <c r="O7" s="662"/>
      <c r="P7" s="662"/>
      <c r="Q7" s="663"/>
      <c r="R7" s="664" t="s">
        <v>43</v>
      </c>
      <c r="S7" s="665"/>
      <c r="T7" s="665"/>
      <c r="U7" s="666"/>
    </row>
    <row r="8" spans="1:21" ht="45" customHeight="1">
      <c r="A8" s="657"/>
      <c r="B8" s="660"/>
      <c r="C8" s="660"/>
      <c r="D8" s="660"/>
      <c r="E8" s="660"/>
      <c r="F8" s="660"/>
      <c r="G8" s="660"/>
      <c r="H8" s="305" t="s">
        <v>120</v>
      </c>
      <c r="I8" s="305" t="s">
        <v>158</v>
      </c>
      <c r="J8" s="305" t="s">
        <v>42</v>
      </c>
      <c r="K8" s="306" t="s">
        <v>44</v>
      </c>
      <c r="L8" s="306" t="s">
        <v>45</v>
      </c>
      <c r="M8" s="305" t="s">
        <v>116</v>
      </c>
      <c r="N8" s="305" t="s">
        <v>115</v>
      </c>
      <c r="O8" s="305" t="s">
        <v>46</v>
      </c>
      <c r="P8" s="305" t="s">
        <v>47</v>
      </c>
      <c r="Q8" s="305" t="s">
        <v>107</v>
      </c>
      <c r="R8" s="306" t="s">
        <v>108</v>
      </c>
      <c r="S8" s="306" t="s">
        <v>109</v>
      </c>
      <c r="T8" s="306" t="s">
        <v>110</v>
      </c>
      <c r="U8" s="306" t="s">
        <v>111</v>
      </c>
    </row>
    <row r="9" spans="1:21" s="307" customFormat="1" ht="40.15" customHeight="1">
      <c r="A9" s="308">
        <v>4</v>
      </c>
      <c r="B9" s="308"/>
      <c r="C9" s="308"/>
      <c r="D9" s="308"/>
      <c r="E9" s="308"/>
      <c r="F9" s="309" t="s">
        <v>317</v>
      </c>
      <c r="G9" s="310"/>
      <c r="H9" s="308"/>
      <c r="I9" s="311"/>
      <c r="J9" s="311"/>
      <c r="K9" s="311"/>
      <c r="L9" s="311"/>
      <c r="M9" s="312">
        <v>0</v>
      </c>
      <c r="N9" s="313">
        <v>111376.58</v>
      </c>
      <c r="O9" s="313">
        <v>0</v>
      </c>
      <c r="P9" s="313">
        <f>+O9</f>
        <v>0</v>
      </c>
      <c r="Q9" s="313">
        <f t="shared" ref="Q9:Q13" si="0">+P9</f>
        <v>0</v>
      </c>
      <c r="R9" s="313"/>
      <c r="S9" s="313"/>
      <c r="T9" s="308"/>
      <c r="U9" s="314"/>
    </row>
    <row r="10" spans="1:21" s="307" customFormat="1" ht="11.25">
      <c r="A10" s="308"/>
      <c r="B10" s="308">
        <v>2</v>
      </c>
      <c r="C10" s="308"/>
      <c r="D10" s="308"/>
      <c r="E10" s="308"/>
      <c r="F10" s="309" t="s">
        <v>309</v>
      </c>
      <c r="G10" s="310"/>
      <c r="H10" s="308"/>
      <c r="I10" s="311"/>
      <c r="J10" s="311"/>
      <c r="K10" s="311"/>
      <c r="L10" s="311"/>
      <c r="M10" s="312">
        <v>0</v>
      </c>
      <c r="N10" s="313">
        <v>111376.58</v>
      </c>
      <c r="O10" s="313">
        <v>0</v>
      </c>
      <c r="P10" s="313">
        <f t="shared" ref="P10:P13" si="1">+O10</f>
        <v>0</v>
      </c>
      <c r="Q10" s="313">
        <f t="shared" si="0"/>
        <v>0</v>
      </c>
      <c r="R10" s="313"/>
      <c r="S10" s="313"/>
      <c r="T10" s="308"/>
      <c r="U10" s="314"/>
    </row>
    <row r="11" spans="1:21" s="307" customFormat="1" ht="19.899999999999999" customHeight="1">
      <c r="A11" s="308"/>
      <c r="B11" s="308"/>
      <c r="C11" s="308">
        <v>1</v>
      </c>
      <c r="D11" s="308"/>
      <c r="E11" s="308"/>
      <c r="F11" s="309" t="s">
        <v>371</v>
      </c>
      <c r="G11" s="310"/>
      <c r="H11" s="308"/>
      <c r="I11" s="311"/>
      <c r="J11" s="311"/>
      <c r="K11" s="311"/>
      <c r="L11" s="311"/>
      <c r="M11" s="312">
        <v>0</v>
      </c>
      <c r="N11" s="313">
        <v>111376.58</v>
      </c>
      <c r="O11" s="313">
        <v>0</v>
      </c>
      <c r="P11" s="313">
        <f t="shared" si="1"/>
        <v>0</v>
      </c>
      <c r="Q11" s="313">
        <f t="shared" si="0"/>
        <v>0</v>
      </c>
      <c r="R11" s="313"/>
      <c r="S11" s="313"/>
      <c r="T11" s="308"/>
      <c r="U11" s="314"/>
    </row>
    <row r="12" spans="1:21" s="307" customFormat="1" ht="39.6" customHeight="1">
      <c r="A12" s="308"/>
      <c r="B12" s="308"/>
      <c r="C12" s="308"/>
      <c r="D12" s="308">
        <v>3</v>
      </c>
      <c r="E12" s="308"/>
      <c r="F12" s="309" t="s">
        <v>364</v>
      </c>
      <c r="G12" s="310"/>
      <c r="H12" s="308"/>
      <c r="I12" s="311"/>
      <c r="J12" s="311"/>
      <c r="K12" s="311"/>
      <c r="L12" s="311"/>
      <c r="M12" s="312">
        <v>0</v>
      </c>
      <c r="N12" s="313">
        <v>111376.58</v>
      </c>
      <c r="O12" s="313">
        <v>0</v>
      </c>
      <c r="P12" s="313">
        <f t="shared" si="1"/>
        <v>0</v>
      </c>
      <c r="Q12" s="313">
        <f t="shared" si="0"/>
        <v>0</v>
      </c>
      <c r="R12" s="313"/>
      <c r="S12" s="313"/>
      <c r="T12" s="308"/>
      <c r="U12" s="314"/>
    </row>
    <row r="13" spans="1:21" s="307" customFormat="1" ht="33.75">
      <c r="A13" s="308"/>
      <c r="B13" s="308"/>
      <c r="C13" s="308"/>
      <c r="D13" s="308"/>
      <c r="E13" s="308">
        <v>206</v>
      </c>
      <c r="F13" s="309" t="s">
        <v>375</v>
      </c>
      <c r="G13" s="310" t="s">
        <v>376</v>
      </c>
      <c r="H13" s="363">
        <v>0</v>
      </c>
      <c r="I13" s="459">
        <v>0.02</v>
      </c>
      <c r="J13" s="456">
        <v>0</v>
      </c>
      <c r="K13" s="457">
        <f>IFERROR(J13/H13,0)</f>
        <v>0</v>
      </c>
      <c r="L13" s="457">
        <f>IFERROR(J13/I13,0)</f>
        <v>0</v>
      </c>
      <c r="M13" s="312">
        <v>0</v>
      </c>
      <c r="N13" s="313">
        <v>111376.58</v>
      </c>
      <c r="O13" s="313">
        <v>0</v>
      </c>
      <c r="P13" s="313">
        <f t="shared" si="1"/>
        <v>0</v>
      </c>
      <c r="Q13" s="313">
        <f t="shared" si="0"/>
        <v>0</v>
      </c>
      <c r="R13" s="313">
        <f>IFERROR(O13/M13*100,0)</f>
        <v>0</v>
      </c>
      <c r="S13" s="313">
        <f>IFERROR(O13/N13*100,0)</f>
        <v>0</v>
      </c>
      <c r="T13" s="313">
        <f>IFERROR(P13/M13*100,0)</f>
        <v>0</v>
      </c>
      <c r="U13" s="313">
        <f>IFERROR(P13/N13*100,0)</f>
        <v>0</v>
      </c>
    </row>
    <row r="14" spans="1:21" s="307" customFormat="1" ht="18.600000000000001" customHeight="1">
      <c r="A14" s="308"/>
      <c r="B14" s="308"/>
      <c r="C14" s="308"/>
      <c r="D14" s="308"/>
      <c r="E14" s="308"/>
      <c r="F14" s="309"/>
      <c r="G14" s="310"/>
      <c r="H14" s="308"/>
      <c r="I14" s="311"/>
      <c r="J14" s="311"/>
      <c r="K14" s="311"/>
      <c r="L14" s="311"/>
      <c r="M14" s="312"/>
      <c r="N14" s="313"/>
      <c r="O14" s="313"/>
      <c r="P14" s="313"/>
      <c r="Q14" s="313"/>
      <c r="R14" s="313"/>
      <c r="S14" s="313"/>
      <c r="T14" s="308"/>
      <c r="U14" s="314"/>
    </row>
    <row r="15" spans="1:21" s="307" customFormat="1" ht="15" customHeight="1">
      <c r="A15" s="460"/>
      <c r="B15" s="460"/>
      <c r="C15" s="460"/>
      <c r="D15" s="460"/>
      <c r="E15" s="460"/>
      <c r="F15" s="461" t="s">
        <v>410</v>
      </c>
      <c r="G15" s="460"/>
      <c r="H15" s="460"/>
      <c r="I15" s="462"/>
      <c r="J15" s="462"/>
      <c r="K15" s="462"/>
      <c r="L15" s="462"/>
      <c r="M15" s="463">
        <f>+M9</f>
        <v>0</v>
      </c>
      <c r="N15" s="463">
        <f t="shared" ref="N15:Q15" si="2">+N9</f>
        <v>111376.58</v>
      </c>
      <c r="O15" s="463">
        <f t="shared" si="2"/>
        <v>0</v>
      </c>
      <c r="P15" s="463">
        <f t="shared" si="2"/>
        <v>0</v>
      </c>
      <c r="Q15" s="463">
        <f t="shared" si="2"/>
        <v>0</v>
      </c>
      <c r="R15" s="464"/>
      <c r="S15" s="464"/>
      <c r="T15" s="460"/>
      <c r="U15" s="465"/>
    </row>
    <row r="16" spans="1:21" s="307" customFormat="1" ht="15" customHeight="1">
      <c r="A16" s="315"/>
      <c r="B16" s="315"/>
      <c r="C16" s="315"/>
      <c r="D16" s="315"/>
      <c r="E16" s="315"/>
      <c r="F16" s="315"/>
      <c r="G16" s="315"/>
      <c r="H16" s="315"/>
      <c r="I16" s="316"/>
      <c r="J16" s="316"/>
      <c r="K16" s="316"/>
      <c r="L16" s="316"/>
      <c r="M16" s="316"/>
      <c r="N16" s="317"/>
      <c r="O16" s="317"/>
      <c r="P16" s="317"/>
      <c r="Q16" s="317"/>
      <c r="R16" s="317"/>
      <c r="S16" s="317"/>
      <c r="T16" s="315"/>
      <c r="U16" s="318"/>
    </row>
    <row r="17" spans="1:15">
      <c r="A17" s="319"/>
      <c r="B17" s="320"/>
      <c r="C17" s="319"/>
      <c r="D17" s="319"/>
      <c r="F17" s="319"/>
    </row>
    <row r="18" spans="1:15">
      <c r="B18" s="321"/>
      <c r="C18" s="322"/>
      <c r="D18" s="322"/>
      <c r="N18" s="323"/>
      <c r="O18" s="323"/>
    </row>
    <row r="19" spans="1:15">
      <c r="B19" s="324"/>
      <c r="C19" s="324"/>
      <c r="D19" s="324"/>
      <c r="N19" s="325"/>
      <c r="O19" s="325"/>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2" orientation="landscape" r:id="rId1"/>
  <headerFooter scaleWithDoc="0">
    <oddHeader>&amp;C&amp;G</oddHeader>
    <oddFooter>&amp;C&amp;G</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U19"/>
  <sheetViews>
    <sheetView showGridLines="0" zoomScale="85" zoomScaleNormal="85" zoomScaleSheetLayoutView="70" workbookViewId="0">
      <selection activeCell="A2" sqref="A2:U2"/>
    </sheetView>
  </sheetViews>
  <sheetFormatPr baseColWidth="10" defaultColWidth="11.42578125" defaultRowHeight="13.5"/>
  <cols>
    <col min="1" max="1" width="3.85546875" style="301" customWidth="1"/>
    <col min="2" max="4" width="3.140625" style="301" customWidth="1"/>
    <col min="5" max="5" width="4" style="301" customWidth="1"/>
    <col min="6" max="6" width="29.140625" style="301" customWidth="1"/>
    <col min="7" max="7" width="11.5703125" style="301" customWidth="1"/>
    <col min="8" max="8" width="9.28515625" style="301" bestFit="1" customWidth="1"/>
    <col min="9" max="9" width="11.28515625" style="301" bestFit="1" customWidth="1"/>
    <col min="10" max="10" width="10.28515625" style="301" bestFit="1" customWidth="1"/>
    <col min="11" max="12" width="6.7109375" style="301" customWidth="1"/>
    <col min="13" max="17" width="15.7109375" style="301" customWidth="1"/>
    <col min="18" max="21" width="6.7109375" style="301" customWidth="1"/>
    <col min="22" max="16384" width="11.42578125" style="301"/>
  </cols>
  <sheetData>
    <row r="1" spans="1:21" ht="25.15" customHeight="1">
      <c r="A1" s="649" t="s">
        <v>85</v>
      </c>
      <c r="B1" s="650"/>
      <c r="C1" s="650"/>
      <c r="D1" s="650"/>
      <c r="E1" s="650"/>
      <c r="F1" s="650"/>
      <c r="G1" s="650"/>
      <c r="H1" s="650"/>
      <c r="I1" s="650"/>
      <c r="J1" s="650"/>
      <c r="K1" s="650"/>
      <c r="L1" s="650"/>
      <c r="M1" s="650"/>
      <c r="N1" s="650"/>
      <c r="O1" s="650"/>
      <c r="P1" s="650"/>
      <c r="Q1" s="650"/>
      <c r="R1" s="650"/>
      <c r="S1" s="650"/>
      <c r="T1" s="650"/>
      <c r="U1" s="651"/>
    </row>
    <row r="2" spans="1:21" ht="40.5" customHeight="1">
      <c r="A2" s="652" t="s">
        <v>969</v>
      </c>
      <c r="B2" s="653"/>
      <c r="C2" s="653"/>
      <c r="D2" s="653"/>
      <c r="E2" s="653"/>
      <c r="F2" s="653"/>
      <c r="G2" s="653"/>
      <c r="H2" s="653"/>
      <c r="I2" s="653"/>
      <c r="J2" s="653"/>
      <c r="K2" s="653"/>
      <c r="L2" s="653"/>
      <c r="M2" s="653"/>
      <c r="N2" s="653"/>
      <c r="O2" s="653"/>
      <c r="P2" s="653"/>
      <c r="Q2" s="653"/>
      <c r="R2" s="653"/>
      <c r="S2" s="653"/>
      <c r="T2" s="653"/>
      <c r="U2" s="654"/>
    </row>
    <row r="3" spans="1:21" ht="6" customHeight="1">
      <c r="U3" s="302"/>
    </row>
    <row r="4" spans="1:21" ht="20.100000000000001" customHeight="1">
      <c r="A4" s="602" t="s">
        <v>195</v>
      </c>
      <c r="B4" s="629"/>
      <c r="C4" s="629"/>
      <c r="D4" s="629"/>
      <c r="E4" s="629"/>
      <c r="F4" s="629"/>
      <c r="G4" s="629"/>
      <c r="H4" s="629"/>
      <c r="I4" s="629"/>
      <c r="J4" s="629"/>
      <c r="K4" s="629"/>
      <c r="L4" s="629"/>
      <c r="M4" s="629"/>
      <c r="N4" s="629"/>
      <c r="O4" s="629"/>
      <c r="P4" s="629"/>
      <c r="Q4" s="629"/>
      <c r="R4" s="629"/>
      <c r="S4" s="629"/>
      <c r="T4" s="629"/>
      <c r="U4" s="630"/>
    </row>
    <row r="5" spans="1:21" ht="20.100000000000001" customHeight="1">
      <c r="A5" s="631" t="s">
        <v>196</v>
      </c>
      <c r="B5" s="632"/>
      <c r="C5" s="632"/>
      <c r="D5" s="632"/>
      <c r="E5" s="632"/>
      <c r="F5" s="632"/>
      <c r="G5" s="632"/>
      <c r="H5" s="632"/>
      <c r="I5" s="632"/>
      <c r="J5" s="632"/>
      <c r="K5" s="632"/>
      <c r="L5" s="632"/>
      <c r="M5" s="632"/>
      <c r="N5" s="632"/>
      <c r="O5" s="632"/>
      <c r="P5" s="632"/>
      <c r="Q5" s="632"/>
      <c r="R5" s="632"/>
      <c r="S5" s="632"/>
      <c r="T5" s="632"/>
      <c r="U5" s="633"/>
    </row>
    <row r="6" spans="1:21" ht="15" customHeight="1">
      <c r="A6" s="655" t="s">
        <v>81</v>
      </c>
      <c r="B6" s="658" t="s">
        <v>39</v>
      </c>
      <c r="C6" s="658" t="s">
        <v>37</v>
      </c>
      <c r="D6" s="658" t="s">
        <v>38</v>
      </c>
      <c r="E6" s="658" t="s">
        <v>7</v>
      </c>
      <c r="F6" s="658" t="s">
        <v>8</v>
      </c>
      <c r="G6" s="658" t="s">
        <v>23</v>
      </c>
      <c r="H6" s="303" t="s">
        <v>10</v>
      </c>
      <c r="I6" s="303"/>
      <c r="J6" s="303"/>
      <c r="K6" s="303"/>
      <c r="L6" s="303"/>
      <c r="M6" s="303"/>
      <c r="N6" s="303"/>
      <c r="O6" s="303"/>
      <c r="P6" s="303"/>
      <c r="Q6" s="303"/>
      <c r="R6" s="303"/>
      <c r="S6" s="303"/>
      <c r="T6" s="303"/>
      <c r="U6" s="304"/>
    </row>
    <row r="7" spans="1:21" ht="15" customHeight="1">
      <c r="A7" s="656"/>
      <c r="B7" s="659"/>
      <c r="C7" s="659"/>
      <c r="D7" s="659"/>
      <c r="E7" s="659"/>
      <c r="F7" s="659"/>
      <c r="G7" s="659"/>
      <c r="H7" s="661" t="s">
        <v>9</v>
      </c>
      <c r="I7" s="662"/>
      <c r="J7" s="663"/>
      <c r="K7" s="661" t="s">
        <v>43</v>
      </c>
      <c r="L7" s="663"/>
      <c r="M7" s="661" t="s">
        <v>91</v>
      </c>
      <c r="N7" s="662"/>
      <c r="O7" s="662"/>
      <c r="P7" s="662"/>
      <c r="Q7" s="663"/>
      <c r="R7" s="664" t="s">
        <v>43</v>
      </c>
      <c r="S7" s="665"/>
      <c r="T7" s="665"/>
      <c r="U7" s="666"/>
    </row>
    <row r="8" spans="1:21" ht="45" customHeight="1">
      <c r="A8" s="657"/>
      <c r="B8" s="660"/>
      <c r="C8" s="660"/>
      <c r="D8" s="660"/>
      <c r="E8" s="660"/>
      <c r="F8" s="660"/>
      <c r="G8" s="660"/>
      <c r="H8" s="305" t="s">
        <v>120</v>
      </c>
      <c r="I8" s="305" t="s">
        <v>158</v>
      </c>
      <c r="J8" s="305" t="s">
        <v>42</v>
      </c>
      <c r="K8" s="306" t="s">
        <v>44</v>
      </c>
      <c r="L8" s="306" t="s">
        <v>45</v>
      </c>
      <c r="M8" s="305" t="s">
        <v>116</v>
      </c>
      <c r="N8" s="305" t="s">
        <v>115</v>
      </c>
      <c r="O8" s="305" t="s">
        <v>46</v>
      </c>
      <c r="P8" s="305" t="s">
        <v>47</v>
      </c>
      <c r="Q8" s="305" t="s">
        <v>107</v>
      </c>
      <c r="R8" s="306" t="s">
        <v>108</v>
      </c>
      <c r="S8" s="306" t="s">
        <v>109</v>
      </c>
      <c r="T8" s="306" t="s">
        <v>110</v>
      </c>
      <c r="U8" s="306" t="s">
        <v>111</v>
      </c>
    </row>
    <row r="9" spans="1:21" s="307" customFormat="1" ht="40.15" customHeight="1">
      <c r="A9" s="308">
        <v>4</v>
      </c>
      <c r="B9" s="308"/>
      <c r="C9" s="308"/>
      <c r="D9" s="308"/>
      <c r="E9" s="308"/>
      <c r="F9" s="309" t="s">
        <v>317</v>
      </c>
      <c r="G9" s="310"/>
      <c r="H9" s="308"/>
      <c r="I9" s="311"/>
      <c r="J9" s="311"/>
      <c r="K9" s="311"/>
      <c r="L9" s="311"/>
      <c r="M9" s="312">
        <v>0</v>
      </c>
      <c r="N9" s="313">
        <v>647567.49</v>
      </c>
      <c r="O9" s="313">
        <v>0</v>
      </c>
      <c r="P9" s="313">
        <f>+O9</f>
        <v>0</v>
      </c>
      <c r="Q9" s="313">
        <f t="shared" ref="Q9:Q13" si="0">+P9</f>
        <v>0</v>
      </c>
      <c r="R9" s="313"/>
      <c r="S9" s="313"/>
      <c r="T9" s="308"/>
      <c r="U9" s="314"/>
    </row>
    <row r="10" spans="1:21" s="307" customFormat="1" ht="11.25">
      <c r="A10" s="308"/>
      <c r="B10" s="308">
        <v>2</v>
      </c>
      <c r="C10" s="308"/>
      <c r="D10" s="308"/>
      <c r="E10" s="308"/>
      <c r="F10" s="309" t="s">
        <v>309</v>
      </c>
      <c r="G10" s="310"/>
      <c r="H10" s="308"/>
      <c r="I10" s="311"/>
      <c r="J10" s="311"/>
      <c r="K10" s="311"/>
      <c r="L10" s="311"/>
      <c r="M10" s="312">
        <v>0</v>
      </c>
      <c r="N10" s="313">
        <v>647567.49</v>
      </c>
      <c r="O10" s="313">
        <v>0</v>
      </c>
      <c r="P10" s="313">
        <f t="shared" ref="P10:P13" si="1">+O10</f>
        <v>0</v>
      </c>
      <c r="Q10" s="313">
        <f t="shared" si="0"/>
        <v>0</v>
      </c>
      <c r="R10" s="313"/>
      <c r="S10" s="313"/>
      <c r="T10" s="308"/>
      <c r="U10" s="314"/>
    </row>
    <row r="11" spans="1:21" s="307" customFormat="1" ht="19.899999999999999" customHeight="1">
      <c r="A11" s="308"/>
      <c r="B11" s="308"/>
      <c r="C11" s="308">
        <v>1</v>
      </c>
      <c r="D11" s="308"/>
      <c r="E11" s="308"/>
      <c r="F11" s="309" t="s">
        <v>371</v>
      </c>
      <c r="G11" s="310"/>
      <c r="H11" s="308"/>
      <c r="I11" s="311"/>
      <c r="J11" s="311"/>
      <c r="K11" s="311"/>
      <c r="L11" s="311"/>
      <c r="M11" s="312">
        <v>0</v>
      </c>
      <c r="N11" s="313">
        <v>647567.49</v>
      </c>
      <c r="O11" s="313">
        <v>0</v>
      </c>
      <c r="P11" s="313">
        <f t="shared" si="1"/>
        <v>0</v>
      </c>
      <c r="Q11" s="313">
        <f t="shared" si="0"/>
        <v>0</v>
      </c>
      <c r="R11" s="313"/>
      <c r="S11" s="313"/>
      <c r="T11" s="308"/>
      <c r="U11" s="314"/>
    </row>
    <row r="12" spans="1:21" s="307" customFormat="1" ht="39.6" customHeight="1">
      <c r="A12" s="308"/>
      <c r="B12" s="308"/>
      <c r="C12" s="308"/>
      <c r="D12" s="308">
        <v>3</v>
      </c>
      <c r="E12" s="308"/>
      <c r="F12" s="309" t="s">
        <v>364</v>
      </c>
      <c r="G12" s="310"/>
      <c r="H12" s="308"/>
      <c r="I12" s="311"/>
      <c r="J12" s="311"/>
      <c r="K12" s="311"/>
      <c r="L12" s="311"/>
      <c r="M12" s="312">
        <v>0</v>
      </c>
      <c r="N12" s="313">
        <v>647567.49</v>
      </c>
      <c r="O12" s="313">
        <v>0</v>
      </c>
      <c r="P12" s="313">
        <f t="shared" si="1"/>
        <v>0</v>
      </c>
      <c r="Q12" s="313">
        <f t="shared" si="0"/>
        <v>0</v>
      </c>
      <c r="R12" s="313"/>
      <c r="S12" s="313"/>
      <c r="T12" s="308"/>
      <c r="U12" s="314"/>
    </row>
    <row r="13" spans="1:21" s="307" customFormat="1" ht="33.75">
      <c r="A13" s="308"/>
      <c r="B13" s="308"/>
      <c r="C13" s="308"/>
      <c r="D13" s="308"/>
      <c r="E13" s="308">
        <v>206</v>
      </c>
      <c r="F13" s="309" t="s">
        <v>375</v>
      </c>
      <c r="G13" s="310" t="s">
        <v>376</v>
      </c>
      <c r="H13" s="363">
        <v>0</v>
      </c>
      <c r="I13" s="459">
        <v>0.14000000000000001</v>
      </c>
      <c r="J13" s="456">
        <v>0</v>
      </c>
      <c r="K13" s="457">
        <f>IFERROR(J13/H13,0)</f>
        <v>0</v>
      </c>
      <c r="L13" s="457">
        <f>IFERROR(J13/I13,0)</f>
        <v>0</v>
      </c>
      <c r="M13" s="312">
        <v>0</v>
      </c>
      <c r="N13" s="313">
        <v>647567.49</v>
      </c>
      <c r="O13" s="313">
        <v>0</v>
      </c>
      <c r="P13" s="313">
        <f t="shared" si="1"/>
        <v>0</v>
      </c>
      <c r="Q13" s="313">
        <f t="shared" si="0"/>
        <v>0</v>
      </c>
      <c r="R13" s="313">
        <f>IFERROR(O13/M13*100,0)</f>
        <v>0</v>
      </c>
      <c r="S13" s="313">
        <f>IFERROR(O13/N13*100,0)</f>
        <v>0</v>
      </c>
      <c r="T13" s="313">
        <f>IFERROR(P13/M13*100,0)</f>
        <v>0</v>
      </c>
      <c r="U13" s="313">
        <f>IFERROR(P13/N13*100,0)</f>
        <v>0</v>
      </c>
    </row>
    <row r="14" spans="1:21" s="307" customFormat="1" ht="18.600000000000001" customHeight="1">
      <c r="A14" s="308"/>
      <c r="B14" s="308"/>
      <c r="C14" s="308"/>
      <c r="D14" s="308"/>
      <c r="E14" s="308"/>
      <c r="F14" s="309"/>
      <c r="G14" s="310"/>
      <c r="H14" s="308"/>
      <c r="I14" s="311"/>
      <c r="J14" s="311"/>
      <c r="K14" s="311"/>
      <c r="L14" s="311"/>
      <c r="M14" s="312"/>
      <c r="N14" s="313"/>
      <c r="O14" s="313"/>
      <c r="P14" s="313"/>
      <c r="Q14" s="313"/>
      <c r="R14" s="313"/>
      <c r="S14" s="313"/>
      <c r="T14" s="308"/>
      <c r="U14" s="314"/>
    </row>
    <row r="15" spans="1:21" s="307" customFormat="1" ht="15" customHeight="1">
      <c r="A15" s="460"/>
      <c r="B15" s="460"/>
      <c r="C15" s="460"/>
      <c r="D15" s="460"/>
      <c r="E15" s="460"/>
      <c r="F15" s="461" t="s">
        <v>410</v>
      </c>
      <c r="G15" s="460"/>
      <c r="H15" s="460"/>
      <c r="I15" s="462"/>
      <c r="J15" s="462"/>
      <c r="K15" s="462"/>
      <c r="L15" s="462"/>
      <c r="M15" s="463">
        <f>+M9</f>
        <v>0</v>
      </c>
      <c r="N15" s="463">
        <f t="shared" ref="N15:Q15" si="2">+N9</f>
        <v>647567.49</v>
      </c>
      <c r="O15" s="463">
        <f t="shared" si="2"/>
        <v>0</v>
      </c>
      <c r="P15" s="463">
        <f t="shared" si="2"/>
        <v>0</v>
      </c>
      <c r="Q15" s="463">
        <f t="shared" si="2"/>
        <v>0</v>
      </c>
      <c r="R15" s="464"/>
      <c r="S15" s="464"/>
      <c r="T15" s="460"/>
      <c r="U15" s="465"/>
    </row>
    <row r="16" spans="1:21" s="307" customFormat="1" ht="15" customHeight="1">
      <c r="A16" s="315"/>
      <c r="B16" s="315"/>
      <c r="C16" s="315"/>
      <c r="D16" s="315"/>
      <c r="E16" s="315"/>
      <c r="F16" s="315"/>
      <c r="G16" s="315"/>
      <c r="H16" s="315"/>
      <c r="I16" s="316"/>
      <c r="J16" s="316"/>
      <c r="K16" s="316"/>
      <c r="L16" s="316"/>
      <c r="M16" s="316"/>
      <c r="N16" s="317"/>
      <c r="O16" s="317"/>
      <c r="P16" s="317"/>
      <c r="Q16" s="317"/>
      <c r="R16" s="317"/>
      <c r="S16" s="317"/>
      <c r="T16" s="315"/>
      <c r="U16" s="318"/>
    </row>
    <row r="17" spans="1:15">
      <c r="A17" s="319"/>
      <c r="B17" s="320"/>
      <c r="C17" s="319"/>
      <c r="D17" s="319"/>
      <c r="F17" s="319"/>
    </row>
    <row r="18" spans="1:15">
      <c r="B18" s="321"/>
      <c r="C18" s="322"/>
      <c r="D18" s="322"/>
      <c r="N18" s="323"/>
      <c r="O18" s="323"/>
    </row>
    <row r="19" spans="1:15">
      <c r="B19" s="324"/>
      <c r="C19" s="324"/>
      <c r="D19" s="324"/>
      <c r="N19" s="325"/>
      <c r="O19" s="325"/>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2" orientation="landscape" r:id="rId1"/>
  <headerFooter scaleWithDoc="0">
    <oddHeader>&amp;C&amp;G</oddHeader>
    <oddFooter>&amp;C&amp;G</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U19"/>
  <sheetViews>
    <sheetView showGridLines="0" topLeftCell="A2" zoomScale="85" zoomScaleNormal="85" zoomScaleSheetLayoutView="70" workbookViewId="0">
      <selection activeCell="A2" sqref="A2:U2"/>
    </sheetView>
  </sheetViews>
  <sheetFormatPr baseColWidth="10" defaultColWidth="11.42578125" defaultRowHeight="13.5"/>
  <cols>
    <col min="1" max="1" width="3.85546875" style="301" customWidth="1"/>
    <col min="2" max="4" width="3.140625" style="301" customWidth="1"/>
    <col min="5" max="5" width="4" style="301" customWidth="1"/>
    <col min="6" max="6" width="29.140625" style="301" customWidth="1"/>
    <col min="7" max="7" width="11.5703125" style="301" customWidth="1"/>
    <col min="8" max="8" width="9.28515625" style="301" bestFit="1" customWidth="1"/>
    <col min="9" max="9" width="11.28515625" style="301" bestFit="1" customWidth="1"/>
    <col min="10" max="10" width="10.28515625" style="301" bestFit="1" customWidth="1"/>
    <col min="11" max="12" width="6.7109375" style="301" customWidth="1"/>
    <col min="13" max="17" width="15.7109375" style="301" customWidth="1"/>
    <col min="18" max="21" width="6.7109375" style="301" customWidth="1"/>
    <col min="22" max="16384" width="11.42578125" style="301"/>
  </cols>
  <sheetData>
    <row r="1" spans="1:21" ht="25.15" customHeight="1">
      <c r="A1" s="649" t="s">
        <v>85</v>
      </c>
      <c r="B1" s="650"/>
      <c r="C1" s="650"/>
      <c r="D1" s="650"/>
      <c r="E1" s="650"/>
      <c r="F1" s="650"/>
      <c r="G1" s="650"/>
      <c r="H1" s="650"/>
      <c r="I1" s="650"/>
      <c r="J1" s="650"/>
      <c r="K1" s="650"/>
      <c r="L1" s="650"/>
      <c r="M1" s="650"/>
      <c r="N1" s="650"/>
      <c r="O1" s="650"/>
      <c r="P1" s="650"/>
      <c r="Q1" s="650"/>
      <c r="R1" s="650"/>
      <c r="S1" s="650"/>
      <c r="T1" s="650"/>
      <c r="U1" s="651"/>
    </row>
    <row r="2" spans="1:21" ht="40.5" customHeight="1">
      <c r="A2" s="652" t="s">
        <v>680</v>
      </c>
      <c r="B2" s="653"/>
      <c r="C2" s="653"/>
      <c r="D2" s="653"/>
      <c r="E2" s="653"/>
      <c r="F2" s="653"/>
      <c r="G2" s="653"/>
      <c r="H2" s="653"/>
      <c r="I2" s="653"/>
      <c r="J2" s="653"/>
      <c r="K2" s="653"/>
      <c r="L2" s="653"/>
      <c r="M2" s="653"/>
      <c r="N2" s="653"/>
      <c r="O2" s="653"/>
      <c r="P2" s="653"/>
      <c r="Q2" s="653"/>
      <c r="R2" s="653"/>
      <c r="S2" s="653"/>
      <c r="T2" s="653"/>
      <c r="U2" s="654"/>
    </row>
    <row r="3" spans="1:21" ht="6" customHeight="1">
      <c r="U3" s="302"/>
    </row>
    <row r="4" spans="1:21" ht="20.100000000000001" customHeight="1">
      <c r="A4" s="602" t="s">
        <v>195</v>
      </c>
      <c r="B4" s="629"/>
      <c r="C4" s="629"/>
      <c r="D4" s="629"/>
      <c r="E4" s="629"/>
      <c r="F4" s="629"/>
      <c r="G4" s="629"/>
      <c r="H4" s="629"/>
      <c r="I4" s="629"/>
      <c r="J4" s="629"/>
      <c r="K4" s="629"/>
      <c r="L4" s="629"/>
      <c r="M4" s="629"/>
      <c r="N4" s="629"/>
      <c r="O4" s="629"/>
      <c r="P4" s="629"/>
      <c r="Q4" s="629"/>
      <c r="R4" s="629"/>
      <c r="S4" s="629"/>
      <c r="T4" s="629"/>
      <c r="U4" s="630"/>
    </row>
    <row r="5" spans="1:21" ht="20.100000000000001" customHeight="1">
      <c r="A5" s="631" t="s">
        <v>196</v>
      </c>
      <c r="B5" s="632"/>
      <c r="C5" s="632"/>
      <c r="D5" s="632"/>
      <c r="E5" s="632"/>
      <c r="F5" s="632"/>
      <c r="G5" s="632"/>
      <c r="H5" s="632"/>
      <c r="I5" s="632"/>
      <c r="J5" s="632"/>
      <c r="K5" s="632"/>
      <c r="L5" s="632"/>
      <c r="M5" s="632"/>
      <c r="N5" s="632"/>
      <c r="O5" s="632"/>
      <c r="P5" s="632"/>
      <c r="Q5" s="632"/>
      <c r="R5" s="632"/>
      <c r="S5" s="632"/>
      <c r="T5" s="632"/>
      <c r="U5" s="633"/>
    </row>
    <row r="6" spans="1:21" ht="15" customHeight="1">
      <c r="A6" s="655" t="s">
        <v>81</v>
      </c>
      <c r="B6" s="658" t="s">
        <v>39</v>
      </c>
      <c r="C6" s="658" t="s">
        <v>37</v>
      </c>
      <c r="D6" s="658" t="s">
        <v>38</v>
      </c>
      <c r="E6" s="658" t="s">
        <v>7</v>
      </c>
      <c r="F6" s="658" t="s">
        <v>8</v>
      </c>
      <c r="G6" s="658" t="s">
        <v>23</v>
      </c>
      <c r="H6" s="303" t="s">
        <v>10</v>
      </c>
      <c r="I6" s="303"/>
      <c r="J6" s="303"/>
      <c r="K6" s="303"/>
      <c r="L6" s="303"/>
      <c r="M6" s="303"/>
      <c r="N6" s="303"/>
      <c r="O6" s="303"/>
      <c r="P6" s="303"/>
      <c r="Q6" s="303"/>
      <c r="R6" s="303"/>
      <c r="S6" s="303"/>
      <c r="T6" s="303"/>
      <c r="U6" s="304"/>
    </row>
    <row r="7" spans="1:21" ht="15" customHeight="1">
      <c r="A7" s="656"/>
      <c r="B7" s="659"/>
      <c r="C7" s="659"/>
      <c r="D7" s="659"/>
      <c r="E7" s="659"/>
      <c r="F7" s="659"/>
      <c r="G7" s="659"/>
      <c r="H7" s="661" t="s">
        <v>9</v>
      </c>
      <c r="I7" s="662"/>
      <c r="J7" s="663"/>
      <c r="K7" s="661" t="s">
        <v>43</v>
      </c>
      <c r="L7" s="663"/>
      <c r="M7" s="661" t="s">
        <v>91</v>
      </c>
      <c r="N7" s="662"/>
      <c r="O7" s="662"/>
      <c r="P7" s="662"/>
      <c r="Q7" s="663"/>
      <c r="R7" s="664" t="s">
        <v>43</v>
      </c>
      <c r="S7" s="665"/>
      <c r="T7" s="665"/>
      <c r="U7" s="666"/>
    </row>
    <row r="8" spans="1:21" ht="44.45" customHeight="1">
      <c r="A8" s="657"/>
      <c r="B8" s="660"/>
      <c r="C8" s="660"/>
      <c r="D8" s="660"/>
      <c r="E8" s="660"/>
      <c r="F8" s="660"/>
      <c r="G8" s="660"/>
      <c r="H8" s="305" t="s">
        <v>120</v>
      </c>
      <c r="I8" s="305" t="s">
        <v>158</v>
      </c>
      <c r="J8" s="305" t="s">
        <v>42</v>
      </c>
      <c r="K8" s="306" t="s">
        <v>44</v>
      </c>
      <c r="L8" s="306" t="s">
        <v>45</v>
      </c>
      <c r="M8" s="305" t="s">
        <v>116</v>
      </c>
      <c r="N8" s="305" t="s">
        <v>115</v>
      </c>
      <c r="O8" s="305" t="s">
        <v>46</v>
      </c>
      <c r="P8" s="305" t="s">
        <v>47</v>
      </c>
      <c r="Q8" s="305" t="s">
        <v>107</v>
      </c>
      <c r="R8" s="306" t="s">
        <v>108</v>
      </c>
      <c r="S8" s="306" t="s">
        <v>109</v>
      </c>
      <c r="T8" s="306" t="s">
        <v>110</v>
      </c>
      <c r="U8" s="306" t="s">
        <v>111</v>
      </c>
    </row>
    <row r="9" spans="1:21" s="307" customFormat="1" ht="40.15" customHeight="1">
      <c r="A9" s="308">
        <v>4</v>
      </c>
      <c r="B9" s="308"/>
      <c r="C9" s="308"/>
      <c r="D9" s="308"/>
      <c r="E9" s="308"/>
      <c r="F9" s="309" t="s">
        <v>317</v>
      </c>
      <c r="G9" s="310"/>
      <c r="H9" s="308"/>
      <c r="I9" s="311"/>
      <c r="J9" s="311"/>
      <c r="K9" s="311"/>
      <c r="L9" s="311"/>
      <c r="M9" s="312">
        <v>0</v>
      </c>
      <c r="N9" s="313">
        <v>5377.3</v>
      </c>
      <c r="O9" s="313">
        <v>0</v>
      </c>
      <c r="P9" s="313">
        <f>+O9</f>
        <v>0</v>
      </c>
      <c r="Q9" s="313">
        <f t="shared" ref="Q9:Q13" si="0">+P9</f>
        <v>0</v>
      </c>
      <c r="R9" s="313"/>
      <c r="S9" s="313"/>
      <c r="T9" s="308"/>
      <c r="U9" s="314"/>
    </row>
    <row r="10" spans="1:21" s="307" customFormat="1" ht="11.25">
      <c r="A10" s="308"/>
      <c r="B10" s="308">
        <v>2</v>
      </c>
      <c r="C10" s="308"/>
      <c r="D10" s="308"/>
      <c r="E10" s="308"/>
      <c r="F10" s="309" t="s">
        <v>309</v>
      </c>
      <c r="G10" s="310"/>
      <c r="H10" s="308"/>
      <c r="I10" s="311"/>
      <c r="J10" s="311"/>
      <c r="K10" s="311"/>
      <c r="L10" s="311"/>
      <c r="M10" s="312">
        <v>0</v>
      </c>
      <c r="N10" s="313">
        <v>5377.3</v>
      </c>
      <c r="O10" s="313">
        <v>0</v>
      </c>
      <c r="P10" s="313">
        <f t="shared" ref="P10:P13" si="1">+O10</f>
        <v>0</v>
      </c>
      <c r="Q10" s="313">
        <f t="shared" si="0"/>
        <v>0</v>
      </c>
      <c r="R10" s="313"/>
      <c r="S10" s="313"/>
      <c r="T10" s="308"/>
      <c r="U10" s="314"/>
    </row>
    <row r="11" spans="1:21" s="307" customFormat="1" ht="19.899999999999999" customHeight="1">
      <c r="A11" s="308"/>
      <c r="B11" s="308"/>
      <c r="C11" s="308">
        <v>1</v>
      </c>
      <c r="D11" s="308"/>
      <c r="E11" s="308"/>
      <c r="F11" s="309" t="s">
        <v>371</v>
      </c>
      <c r="G11" s="310"/>
      <c r="H11" s="308"/>
      <c r="I11" s="311"/>
      <c r="J11" s="311"/>
      <c r="K11" s="311"/>
      <c r="L11" s="311"/>
      <c r="M11" s="312">
        <v>0</v>
      </c>
      <c r="N11" s="313">
        <v>5377.3</v>
      </c>
      <c r="O11" s="313">
        <v>0</v>
      </c>
      <c r="P11" s="313">
        <f t="shared" si="1"/>
        <v>0</v>
      </c>
      <c r="Q11" s="313">
        <f t="shared" si="0"/>
        <v>0</v>
      </c>
      <c r="R11" s="313"/>
      <c r="S11" s="313"/>
      <c r="T11" s="308"/>
      <c r="U11" s="314"/>
    </row>
    <row r="12" spans="1:21" s="307" customFormat="1" ht="39.6" customHeight="1">
      <c r="A12" s="308"/>
      <c r="B12" s="308"/>
      <c r="C12" s="308"/>
      <c r="D12" s="308">
        <v>3</v>
      </c>
      <c r="E12" s="308"/>
      <c r="F12" s="309" t="s">
        <v>364</v>
      </c>
      <c r="G12" s="310"/>
      <c r="H12" s="308"/>
      <c r="I12" s="311"/>
      <c r="J12" s="311"/>
      <c r="K12" s="311"/>
      <c r="L12" s="311"/>
      <c r="M12" s="312">
        <v>0</v>
      </c>
      <c r="N12" s="313">
        <v>5377.3</v>
      </c>
      <c r="O12" s="313">
        <v>0</v>
      </c>
      <c r="P12" s="313">
        <f t="shared" si="1"/>
        <v>0</v>
      </c>
      <c r="Q12" s="313">
        <f t="shared" si="0"/>
        <v>0</v>
      </c>
      <c r="R12" s="313"/>
      <c r="S12" s="313"/>
      <c r="T12" s="308"/>
      <c r="U12" s="314"/>
    </row>
    <row r="13" spans="1:21" s="307" customFormat="1" ht="33.75">
      <c r="A13" s="308"/>
      <c r="B13" s="308"/>
      <c r="C13" s="308"/>
      <c r="D13" s="308"/>
      <c r="E13" s="308">
        <v>206</v>
      </c>
      <c r="F13" s="309" t="s">
        <v>375</v>
      </c>
      <c r="G13" s="310" t="s">
        <v>376</v>
      </c>
      <c r="H13" s="363">
        <v>0</v>
      </c>
      <c r="I13" s="459">
        <v>0.01</v>
      </c>
      <c r="J13" s="456">
        <v>0</v>
      </c>
      <c r="K13" s="457">
        <f>IFERROR(J13/H13,0)</f>
        <v>0</v>
      </c>
      <c r="L13" s="457">
        <f>IFERROR(J13/I13,0)</f>
        <v>0</v>
      </c>
      <c r="M13" s="312">
        <v>0</v>
      </c>
      <c r="N13" s="313">
        <v>5377.3</v>
      </c>
      <c r="O13" s="313">
        <v>0</v>
      </c>
      <c r="P13" s="313">
        <f t="shared" si="1"/>
        <v>0</v>
      </c>
      <c r="Q13" s="313">
        <f t="shared" si="0"/>
        <v>0</v>
      </c>
      <c r="R13" s="313">
        <f>IFERROR(O13/M13*100,0)</f>
        <v>0</v>
      </c>
      <c r="S13" s="313">
        <f>IFERROR(O13/N13*100,0)</f>
        <v>0</v>
      </c>
      <c r="T13" s="313">
        <f>IFERROR(P13/M13*100,0)</f>
        <v>0</v>
      </c>
      <c r="U13" s="313">
        <f>IFERROR(P13/N13*100,0)</f>
        <v>0</v>
      </c>
    </row>
    <row r="14" spans="1:21" s="307" customFormat="1" ht="18.600000000000001" customHeight="1">
      <c r="A14" s="308"/>
      <c r="B14" s="308"/>
      <c r="C14" s="308"/>
      <c r="D14" s="308"/>
      <c r="E14" s="308"/>
      <c r="F14" s="309"/>
      <c r="G14" s="310"/>
      <c r="H14" s="308"/>
      <c r="I14" s="311"/>
      <c r="J14" s="311"/>
      <c r="K14" s="311"/>
      <c r="L14" s="311"/>
      <c r="M14" s="312"/>
      <c r="N14" s="313"/>
      <c r="O14" s="313"/>
      <c r="P14" s="313"/>
      <c r="Q14" s="313"/>
      <c r="R14" s="313"/>
      <c r="S14" s="313"/>
      <c r="T14" s="308"/>
      <c r="U14" s="314"/>
    </row>
    <row r="15" spans="1:21" s="307" customFormat="1" ht="15" customHeight="1">
      <c r="A15" s="460"/>
      <c r="B15" s="460"/>
      <c r="C15" s="460"/>
      <c r="D15" s="460"/>
      <c r="E15" s="460"/>
      <c r="F15" s="461" t="s">
        <v>410</v>
      </c>
      <c r="G15" s="460"/>
      <c r="H15" s="460"/>
      <c r="I15" s="462"/>
      <c r="J15" s="462"/>
      <c r="K15" s="462"/>
      <c r="L15" s="462"/>
      <c r="M15" s="463">
        <f>+M9</f>
        <v>0</v>
      </c>
      <c r="N15" s="463">
        <f t="shared" ref="N15:Q15" si="2">+N9</f>
        <v>5377.3</v>
      </c>
      <c r="O15" s="463">
        <f t="shared" si="2"/>
        <v>0</v>
      </c>
      <c r="P15" s="463">
        <f t="shared" si="2"/>
        <v>0</v>
      </c>
      <c r="Q15" s="463">
        <f t="shared" si="2"/>
        <v>0</v>
      </c>
      <c r="R15" s="464"/>
      <c r="S15" s="464"/>
      <c r="T15" s="460"/>
      <c r="U15" s="465"/>
    </row>
    <row r="16" spans="1:21" s="307" customFormat="1" ht="15" customHeight="1">
      <c r="A16" s="315"/>
      <c r="B16" s="315"/>
      <c r="C16" s="315"/>
      <c r="D16" s="315"/>
      <c r="E16" s="315"/>
      <c r="F16" s="315"/>
      <c r="G16" s="315"/>
      <c r="H16" s="315"/>
      <c r="I16" s="316"/>
      <c r="J16" s="316"/>
      <c r="K16" s="316"/>
      <c r="L16" s="316"/>
      <c r="M16" s="316"/>
      <c r="N16" s="317"/>
      <c r="O16" s="317"/>
      <c r="P16" s="317"/>
      <c r="Q16" s="317"/>
      <c r="R16" s="317"/>
      <c r="S16" s="317"/>
      <c r="T16" s="315"/>
      <c r="U16" s="318"/>
    </row>
    <row r="17" spans="1:15">
      <c r="A17" s="319"/>
      <c r="B17" s="320"/>
      <c r="C17" s="319"/>
      <c r="D17" s="319"/>
      <c r="F17" s="319"/>
    </row>
    <row r="18" spans="1:15">
      <c r="B18" s="321"/>
      <c r="C18" s="322"/>
      <c r="D18" s="322"/>
      <c r="N18" s="323"/>
      <c r="O18" s="323"/>
    </row>
    <row r="19" spans="1:15">
      <c r="B19" s="324"/>
      <c r="C19" s="324"/>
      <c r="D19" s="324"/>
      <c r="N19" s="325"/>
      <c r="O19" s="325"/>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2" orientation="landscape" r:id="rId1"/>
  <headerFooter scaleWithDoc="0">
    <oddHeader>&amp;C&amp;G</oddHeader>
    <oddFooter>&amp;C&amp;G</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U19"/>
  <sheetViews>
    <sheetView showGridLines="0" zoomScale="85" zoomScaleNormal="85" zoomScaleSheetLayoutView="70" workbookViewId="0">
      <selection activeCell="A2" sqref="A2:U2"/>
    </sheetView>
  </sheetViews>
  <sheetFormatPr baseColWidth="10" defaultColWidth="11.42578125" defaultRowHeight="13.5"/>
  <cols>
    <col min="1" max="1" width="3.85546875" style="301" customWidth="1"/>
    <col min="2" max="4" width="3.140625" style="301" customWidth="1"/>
    <col min="5" max="5" width="4" style="301" customWidth="1"/>
    <col min="6" max="6" width="29.140625" style="301" customWidth="1"/>
    <col min="7" max="7" width="11.5703125" style="301" customWidth="1"/>
    <col min="8" max="8" width="9.28515625" style="301" bestFit="1" customWidth="1"/>
    <col min="9" max="9" width="11.28515625" style="301" bestFit="1" customWidth="1"/>
    <col min="10" max="10" width="10.28515625" style="301" bestFit="1" customWidth="1"/>
    <col min="11" max="12" width="6.7109375" style="301" customWidth="1"/>
    <col min="13" max="17" width="15.7109375" style="301" customWidth="1"/>
    <col min="18" max="21" width="6.7109375" style="301" customWidth="1"/>
    <col min="22" max="16384" width="11.42578125" style="301"/>
  </cols>
  <sheetData>
    <row r="1" spans="1:21" ht="25.15" customHeight="1">
      <c r="A1" s="649" t="s">
        <v>85</v>
      </c>
      <c r="B1" s="650"/>
      <c r="C1" s="650"/>
      <c r="D1" s="650"/>
      <c r="E1" s="650"/>
      <c r="F1" s="650"/>
      <c r="G1" s="650"/>
      <c r="H1" s="650"/>
      <c r="I1" s="650"/>
      <c r="J1" s="650"/>
      <c r="K1" s="650"/>
      <c r="L1" s="650"/>
      <c r="M1" s="650"/>
      <c r="N1" s="650"/>
      <c r="O1" s="650"/>
      <c r="P1" s="650"/>
      <c r="Q1" s="650"/>
      <c r="R1" s="650"/>
      <c r="S1" s="650"/>
      <c r="T1" s="650"/>
      <c r="U1" s="651"/>
    </row>
    <row r="2" spans="1:21" ht="40.5" customHeight="1">
      <c r="A2" s="652" t="s">
        <v>681</v>
      </c>
      <c r="B2" s="653"/>
      <c r="C2" s="653"/>
      <c r="D2" s="653"/>
      <c r="E2" s="653"/>
      <c r="F2" s="653"/>
      <c r="G2" s="653"/>
      <c r="H2" s="653"/>
      <c r="I2" s="653"/>
      <c r="J2" s="653"/>
      <c r="K2" s="653"/>
      <c r="L2" s="653"/>
      <c r="M2" s="653"/>
      <c r="N2" s="653"/>
      <c r="O2" s="653"/>
      <c r="P2" s="653"/>
      <c r="Q2" s="653"/>
      <c r="R2" s="653"/>
      <c r="S2" s="653"/>
      <c r="T2" s="653"/>
      <c r="U2" s="654"/>
    </row>
    <row r="3" spans="1:21" ht="6" customHeight="1">
      <c r="U3" s="302"/>
    </row>
    <row r="4" spans="1:21" ht="20.100000000000001" customHeight="1">
      <c r="A4" s="602" t="s">
        <v>195</v>
      </c>
      <c r="B4" s="629"/>
      <c r="C4" s="629"/>
      <c r="D4" s="629"/>
      <c r="E4" s="629"/>
      <c r="F4" s="629"/>
      <c r="G4" s="629"/>
      <c r="H4" s="629"/>
      <c r="I4" s="629"/>
      <c r="J4" s="629"/>
      <c r="K4" s="629"/>
      <c r="L4" s="629"/>
      <c r="M4" s="629"/>
      <c r="N4" s="629"/>
      <c r="O4" s="629"/>
      <c r="P4" s="629"/>
      <c r="Q4" s="629"/>
      <c r="R4" s="629"/>
      <c r="S4" s="629"/>
      <c r="T4" s="629"/>
      <c r="U4" s="630"/>
    </row>
    <row r="5" spans="1:21" ht="20.100000000000001" customHeight="1">
      <c r="A5" s="631" t="s">
        <v>196</v>
      </c>
      <c r="B5" s="632"/>
      <c r="C5" s="632"/>
      <c r="D5" s="632"/>
      <c r="E5" s="632"/>
      <c r="F5" s="632"/>
      <c r="G5" s="632"/>
      <c r="H5" s="632"/>
      <c r="I5" s="632"/>
      <c r="J5" s="632"/>
      <c r="K5" s="632"/>
      <c r="L5" s="632"/>
      <c r="M5" s="632"/>
      <c r="N5" s="632"/>
      <c r="O5" s="632"/>
      <c r="P5" s="632"/>
      <c r="Q5" s="632"/>
      <c r="R5" s="632"/>
      <c r="S5" s="632"/>
      <c r="T5" s="632"/>
      <c r="U5" s="633"/>
    </row>
    <row r="6" spans="1:21" ht="15" customHeight="1">
      <c r="A6" s="655" t="s">
        <v>81</v>
      </c>
      <c r="B6" s="658" t="s">
        <v>39</v>
      </c>
      <c r="C6" s="658" t="s">
        <v>37</v>
      </c>
      <c r="D6" s="658" t="s">
        <v>38</v>
      </c>
      <c r="E6" s="658" t="s">
        <v>7</v>
      </c>
      <c r="F6" s="658" t="s">
        <v>8</v>
      </c>
      <c r="G6" s="658" t="s">
        <v>23</v>
      </c>
      <c r="H6" s="303" t="s">
        <v>10</v>
      </c>
      <c r="I6" s="303"/>
      <c r="J6" s="303"/>
      <c r="K6" s="303"/>
      <c r="L6" s="303"/>
      <c r="M6" s="303"/>
      <c r="N6" s="303"/>
      <c r="O6" s="303"/>
      <c r="P6" s="303"/>
      <c r="Q6" s="303"/>
      <c r="R6" s="303"/>
      <c r="S6" s="303"/>
      <c r="T6" s="303"/>
      <c r="U6" s="304"/>
    </row>
    <row r="7" spans="1:21" ht="15" customHeight="1">
      <c r="A7" s="656"/>
      <c r="B7" s="659"/>
      <c r="C7" s="659"/>
      <c r="D7" s="659"/>
      <c r="E7" s="659"/>
      <c r="F7" s="659"/>
      <c r="G7" s="659"/>
      <c r="H7" s="661" t="s">
        <v>9</v>
      </c>
      <c r="I7" s="662"/>
      <c r="J7" s="663"/>
      <c r="K7" s="661" t="s">
        <v>43</v>
      </c>
      <c r="L7" s="663"/>
      <c r="M7" s="661" t="s">
        <v>91</v>
      </c>
      <c r="N7" s="662"/>
      <c r="O7" s="662"/>
      <c r="P7" s="662"/>
      <c r="Q7" s="663"/>
      <c r="R7" s="664" t="s">
        <v>43</v>
      </c>
      <c r="S7" s="665"/>
      <c r="T7" s="665"/>
      <c r="U7" s="666"/>
    </row>
    <row r="8" spans="1:21" ht="44.45" customHeight="1">
      <c r="A8" s="657"/>
      <c r="B8" s="660"/>
      <c r="C8" s="660"/>
      <c r="D8" s="660"/>
      <c r="E8" s="660"/>
      <c r="F8" s="660"/>
      <c r="G8" s="660"/>
      <c r="H8" s="305" t="s">
        <v>120</v>
      </c>
      <c r="I8" s="305" t="s">
        <v>158</v>
      </c>
      <c r="J8" s="305" t="s">
        <v>42</v>
      </c>
      <c r="K8" s="306" t="s">
        <v>44</v>
      </c>
      <c r="L8" s="306" t="s">
        <v>45</v>
      </c>
      <c r="M8" s="305" t="s">
        <v>116</v>
      </c>
      <c r="N8" s="305" t="s">
        <v>115</v>
      </c>
      <c r="O8" s="305" t="s">
        <v>46</v>
      </c>
      <c r="P8" s="305" t="s">
        <v>47</v>
      </c>
      <c r="Q8" s="305" t="s">
        <v>107</v>
      </c>
      <c r="R8" s="306" t="s">
        <v>108</v>
      </c>
      <c r="S8" s="306" t="s">
        <v>109</v>
      </c>
      <c r="T8" s="306" t="s">
        <v>110</v>
      </c>
      <c r="U8" s="306" t="s">
        <v>111</v>
      </c>
    </row>
    <row r="9" spans="1:21" s="307" customFormat="1" ht="40.15" customHeight="1">
      <c r="A9" s="308">
        <v>4</v>
      </c>
      <c r="B9" s="308"/>
      <c r="C9" s="308"/>
      <c r="D9" s="308"/>
      <c r="E9" s="308"/>
      <c r="F9" s="309" t="s">
        <v>317</v>
      </c>
      <c r="G9" s="310"/>
      <c r="H9" s="308"/>
      <c r="I9" s="311"/>
      <c r="J9" s="311"/>
      <c r="K9" s="311"/>
      <c r="L9" s="311"/>
      <c r="M9" s="312">
        <v>0</v>
      </c>
      <c r="N9" s="313">
        <v>173521.63</v>
      </c>
      <c r="O9" s="313">
        <v>0</v>
      </c>
      <c r="P9" s="313">
        <f>+O9</f>
        <v>0</v>
      </c>
      <c r="Q9" s="313">
        <f t="shared" ref="Q9:Q13" si="0">+P9</f>
        <v>0</v>
      </c>
      <c r="R9" s="313"/>
      <c r="S9" s="313"/>
      <c r="T9" s="308"/>
      <c r="U9" s="314"/>
    </row>
    <row r="10" spans="1:21" s="307" customFormat="1" ht="11.25">
      <c r="A10" s="308"/>
      <c r="B10" s="308">
        <v>2</v>
      </c>
      <c r="C10" s="308"/>
      <c r="D10" s="308"/>
      <c r="E10" s="308"/>
      <c r="F10" s="309" t="s">
        <v>309</v>
      </c>
      <c r="G10" s="310"/>
      <c r="H10" s="308"/>
      <c r="I10" s="311"/>
      <c r="J10" s="311"/>
      <c r="K10" s="311"/>
      <c r="L10" s="311"/>
      <c r="M10" s="312">
        <v>0</v>
      </c>
      <c r="N10" s="313">
        <v>173521.63</v>
      </c>
      <c r="O10" s="313">
        <v>0</v>
      </c>
      <c r="P10" s="313">
        <f t="shared" ref="P10:P13" si="1">+O10</f>
        <v>0</v>
      </c>
      <c r="Q10" s="313">
        <f t="shared" si="0"/>
        <v>0</v>
      </c>
      <c r="R10" s="313"/>
      <c r="S10" s="313"/>
      <c r="T10" s="308"/>
      <c r="U10" s="314"/>
    </row>
    <row r="11" spans="1:21" s="307" customFormat="1" ht="19.899999999999999" customHeight="1">
      <c r="A11" s="308"/>
      <c r="B11" s="308"/>
      <c r="C11" s="308">
        <v>1</v>
      </c>
      <c r="D11" s="308"/>
      <c r="E11" s="308"/>
      <c r="F11" s="309" t="s">
        <v>371</v>
      </c>
      <c r="G11" s="310"/>
      <c r="H11" s="308"/>
      <c r="I11" s="311"/>
      <c r="J11" s="311"/>
      <c r="K11" s="311"/>
      <c r="L11" s="311"/>
      <c r="M11" s="312">
        <v>0</v>
      </c>
      <c r="N11" s="313">
        <v>173521.63</v>
      </c>
      <c r="O11" s="313">
        <v>0</v>
      </c>
      <c r="P11" s="313">
        <f t="shared" si="1"/>
        <v>0</v>
      </c>
      <c r="Q11" s="313">
        <f t="shared" si="0"/>
        <v>0</v>
      </c>
      <c r="R11" s="313"/>
      <c r="S11" s="313"/>
      <c r="T11" s="308"/>
      <c r="U11" s="314"/>
    </row>
    <row r="12" spans="1:21" s="307" customFormat="1" ht="39.6" customHeight="1">
      <c r="A12" s="308"/>
      <c r="B12" s="308"/>
      <c r="C12" s="308"/>
      <c r="D12" s="308">
        <v>3</v>
      </c>
      <c r="E12" s="308"/>
      <c r="F12" s="309" t="s">
        <v>364</v>
      </c>
      <c r="G12" s="310"/>
      <c r="H12" s="308"/>
      <c r="I12" s="311"/>
      <c r="J12" s="311"/>
      <c r="K12" s="311"/>
      <c r="L12" s="311"/>
      <c r="M12" s="312">
        <v>0</v>
      </c>
      <c r="N12" s="313">
        <v>173521.63</v>
      </c>
      <c r="O12" s="313">
        <v>0</v>
      </c>
      <c r="P12" s="313">
        <f t="shared" si="1"/>
        <v>0</v>
      </c>
      <c r="Q12" s="313">
        <f t="shared" si="0"/>
        <v>0</v>
      </c>
      <c r="R12" s="313"/>
      <c r="S12" s="313"/>
      <c r="T12" s="308"/>
      <c r="U12" s="314"/>
    </row>
    <row r="13" spans="1:21" s="307" customFormat="1" ht="33.75">
      <c r="A13" s="308"/>
      <c r="B13" s="308"/>
      <c r="C13" s="308"/>
      <c r="D13" s="308"/>
      <c r="E13" s="308">
        <v>206</v>
      </c>
      <c r="F13" s="309" t="s">
        <v>375</v>
      </c>
      <c r="G13" s="310" t="s">
        <v>376</v>
      </c>
      <c r="H13" s="363">
        <v>0</v>
      </c>
      <c r="I13" s="459">
        <v>0.4</v>
      </c>
      <c r="J13" s="456">
        <v>0</v>
      </c>
      <c r="K13" s="457">
        <f>IFERROR(J13/H13,0)</f>
        <v>0</v>
      </c>
      <c r="L13" s="457">
        <f>IFERROR(J13/I13,0)</f>
        <v>0</v>
      </c>
      <c r="M13" s="312">
        <v>0</v>
      </c>
      <c r="N13" s="313">
        <v>173521.63</v>
      </c>
      <c r="O13" s="313">
        <v>0</v>
      </c>
      <c r="P13" s="313">
        <f t="shared" si="1"/>
        <v>0</v>
      </c>
      <c r="Q13" s="313">
        <f t="shared" si="0"/>
        <v>0</v>
      </c>
      <c r="R13" s="313">
        <f>IFERROR(O13/M13*100,0)</f>
        <v>0</v>
      </c>
      <c r="S13" s="313">
        <f>IFERROR(O13/N13*100,0)</f>
        <v>0</v>
      </c>
      <c r="T13" s="313">
        <f>IFERROR(P13/M13*100,0)</f>
        <v>0</v>
      </c>
      <c r="U13" s="313">
        <f>IFERROR(P13/N13*100,0)</f>
        <v>0</v>
      </c>
    </row>
    <row r="14" spans="1:21" s="307" customFormat="1" ht="18.600000000000001" customHeight="1">
      <c r="A14" s="308"/>
      <c r="B14" s="308"/>
      <c r="C14" s="308"/>
      <c r="D14" s="308"/>
      <c r="E14" s="308"/>
      <c r="F14" s="309"/>
      <c r="G14" s="310"/>
      <c r="H14" s="308"/>
      <c r="I14" s="311"/>
      <c r="J14" s="311"/>
      <c r="K14" s="311"/>
      <c r="L14" s="311"/>
      <c r="M14" s="312"/>
      <c r="N14" s="313"/>
      <c r="O14" s="313"/>
      <c r="P14" s="313"/>
      <c r="Q14" s="313"/>
      <c r="R14" s="313"/>
      <c r="S14" s="313"/>
      <c r="T14" s="308"/>
      <c r="U14" s="314"/>
    </row>
    <row r="15" spans="1:21" s="307" customFormat="1" ht="15" customHeight="1">
      <c r="A15" s="460"/>
      <c r="B15" s="460"/>
      <c r="C15" s="460"/>
      <c r="D15" s="460"/>
      <c r="E15" s="460"/>
      <c r="F15" s="461" t="s">
        <v>410</v>
      </c>
      <c r="G15" s="460"/>
      <c r="H15" s="460"/>
      <c r="I15" s="462"/>
      <c r="J15" s="462"/>
      <c r="K15" s="462"/>
      <c r="L15" s="462"/>
      <c r="M15" s="463">
        <f>+M9</f>
        <v>0</v>
      </c>
      <c r="N15" s="463">
        <f t="shared" ref="N15:Q15" si="2">+N9</f>
        <v>173521.63</v>
      </c>
      <c r="O15" s="463">
        <f t="shared" si="2"/>
        <v>0</v>
      </c>
      <c r="P15" s="463">
        <f t="shared" si="2"/>
        <v>0</v>
      </c>
      <c r="Q15" s="463">
        <f t="shared" si="2"/>
        <v>0</v>
      </c>
      <c r="R15" s="464"/>
      <c r="S15" s="464"/>
      <c r="T15" s="460"/>
      <c r="U15" s="465"/>
    </row>
    <row r="16" spans="1:21" s="307" customFormat="1" ht="15" customHeight="1">
      <c r="A16" s="315"/>
      <c r="B16" s="315"/>
      <c r="C16" s="315"/>
      <c r="D16" s="315"/>
      <c r="E16" s="315"/>
      <c r="F16" s="315"/>
      <c r="G16" s="315"/>
      <c r="H16" s="315"/>
      <c r="I16" s="316"/>
      <c r="J16" s="316"/>
      <c r="K16" s="316"/>
      <c r="L16" s="316"/>
      <c r="M16" s="316"/>
      <c r="N16" s="317"/>
      <c r="O16" s="317"/>
      <c r="P16" s="317"/>
      <c r="Q16" s="317"/>
      <c r="R16" s="317"/>
      <c r="S16" s="317"/>
      <c r="T16" s="315"/>
      <c r="U16" s="318"/>
    </row>
    <row r="17" spans="1:15">
      <c r="A17" s="319"/>
      <c r="B17" s="320"/>
      <c r="C17" s="319"/>
      <c r="D17" s="319"/>
      <c r="F17" s="319"/>
    </row>
    <row r="18" spans="1:15">
      <c r="B18" s="321"/>
      <c r="C18" s="322"/>
      <c r="D18" s="322"/>
      <c r="N18" s="323"/>
      <c r="O18" s="323"/>
    </row>
    <row r="19" spans="1:15">
      <c r="B19" s="324"/>
      <c r="C19" s="324"/>
      <c r="D19" s="324"/>
      <c r="N19" s="325"/>
      <c r="O19" s="325"/>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2" orientation="landscape" r:id="rId1"/>
  <headerFooter scaleWithDoc="0">
    <oddHeader>&amp;C&amp;G</oddHeader>
    <oddFooter>&amp;C&amp;G</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U20"/>
  <sheetViews>
    <sheetView showGridLines="0" zoomScale="85" zoomScaleNormal="85" zoomScaleSheetLayoutView="70" workbookViewId="0">
      <selection activeCell="A2" sqref="A2:U2"/>
    </sheetView>
  </sheetViews>
  <sheetFormatPr baseColWidth="10" defaultColWidth="11.42578125" defaultRowHeight="13.5"/>
  <cols>
    <col min="1" max="1" width="3.85546875" style="301" customWidth="1"/>
    <col min="2" max="4" width="3.140625" style="301" customWidth="1"/>
    <col min="5" max="5" width="4" style="301" customWidth="1"/>
    <col min="6" max="6" width="32.28515625" style="301" customWidth="1"/>
    <col min="7" max="7" width="11.5703125" style="301" customWidth="1"/>
    <col min="8" max="8" width="9.28515625" style="301" bestFit="1" customWidth="1"/>
    <col min="9" max="9" width="11.28515625" style="301" bestFit="1" customWidth="1"/>
    <col min="10" max="10" width="10.28515625" style="301" bestFit="1" customWidth="1"/>
    <col min="11" max="12" width="6.7109375" style="301" customWidth="1"/>
    <col min="13" max="17" width="15.7109375" style="301" customWidth="1"/>
    <col min="18" max="21" width="6.7109375" style="301" customWidth="1"/>
    <col min="22" max="16384" width="11.42578125" style="301"/>
  </cols>
  <sheetData>
    <row r="1" spans="1:21" ht="25.15" customHeight="1">
      <c r="A1" s="649" t="s">
        <v>85</v>
      </c>
      <c r="B1" s="650"/>
      <c r="C1" s="650"/>
      <c r="D1" s="650"/>
      <c r="E1" s="650"/>
      <c r="F1" s="650"/>
      <c r="G1" s="650"/>
      <c r="H1" s="650"/>
      <c r="I1" s="650"/>
      <c r="J1" s="650"/>
      <c r="K1" s="650"/>
      <c r="L1" s="650"/>
      <c r="M1" s="650"/>
      <c r="N1" s="650"/>
      <c r="O1" s="650"/>
      <c r="P1" s="650"/>
      <c r="Q1" s="650"/>
      <c r="R1" s="650"/>
      <c r="S1" s="650"/>
      <c r="T1" s="650"/>
      <c r="U1" s="651"/>
    </row>
    <row r="2" spans="1:21" ht="40.5" customHeight="1">
      <c r="A2" s="652" t="s">
        <v>682</v>
      </c>
      <c r="B2" s="653"/>
      <c r="C2" s="653"/>
      <c r="D2" s="653"/>
      <c r="E2" s="653"/>
      <c r="F2" s="653"/>
      <c r="G2" s="653"/>
      <c r="H2" s="653"/>
      <c r="I2" s="653"/>
      <c r="J2" s="653"/>
      <c r="K2" s="653"/>
      <c r="L2" s="653"/>
      <c r="M2" s="653"/>
      <c r="N2" s="653"/>
      <c r="O2" s="653"/>
      <c r="P2" s="653"/>
      <c r="Q2" s="653"/>
      <c r="R2" s="653"/>
      <c r="S2" s="653"/>
      <c r="T2" s="653"/>
      <c r="U2" s="654"/>
    </row>
    <row r="3" spans="1:21" ht="6" customHeight="1">
      <c r="U3" s="302"/>
    </row>
    <row r="4" spans="1:21" ht="20.100000000000001" customHeight="1">
      <c r="A4" s="602" t="s">
        <v>195</v>
      </c>
      <c r="B4" s="629"/>
      <c r="C4" s="629"/>
      <c r="D4" s="629"/>
      <c r="E4" s="629"/>
      <c r="F4" s="629"/>
      <c r="G4" s="629"/>
      <c r="H4" s="629"/>
      <c r="I4" s="629"/>
      <c r="J4" s="629"/>
      <c r="K4" s="629"/>
      <c r="L4" s="629"/>
      <c r="M4" s="629"/>
      <c r="N4" s="629"/>
      <c r="O4" s="629"/>
      <c r="P4" s="629"/>
      <c r="Q4" s="629"/>
      <c r="R4" s="629"/>
      <c r="S4" s="629"/>
      <c r="T4" s="629"/>
      <c r="U4" s="630"/>
    </row>
    <row r="5" spans="1:21" ht="20.100000000000001" customHeight="1">
      <c r="A5" s="631" t="s">
        <v>196</v>
      </c>
      <c r="B5" s="632"/>
      <c r="C5" s="632"/>
      <c r="D5" s="632"/>
      <c r="E5" s="632"/>
      <c r="F5" s="632"/>
      <c r="G5" s="632"/>
      <c r="H5" s="632"/>
      <c r="I5" s="632"/>
      <c r="J5" s="632"/>
      <c r="K5" s="632"/>
      <c r="L5" s="632"/>
      <c r="M5" s="632"/>
      <c r="N5" s="632"/>
      <c r="O5" s="632"/>
      <c r="P5" s="632"/>
      <c r="Q5" s="632"/>
      <c r="R5" s="632"/>
      <c r="S5" s="632"/>
      <c r="T5" s="632"/>
      <c r="U5" s="633"/>
    </row>
    <row r="6" spans="1:21" ht="15" customHeight="1">
      <c r="A6" s="655" t="s">
        <v>81</v>
      </c>
      <c r="B6" s="658" t="s">
        <v>39</v>
      </c>
      <c r="C6" s="658" t="s">
        <v>37</v>
      </c>
      <c r="D6" s="658" t="s">
        <v>38</v>
      </c>
      <c r="E6" s="658" t="s">
        <v>7</v>
      </c>
      <c r="F6" s="658" t="s">
        <v>8</v>
      </c>
      <c r="G6" s="658" t="s">
        <v>23</v>
      </c>
      <c r="H6" s="303" t="s">
        <v>10</v>
      </c>
      <c r="I6" s="303"/>
      <c r="J6" s="303"/>
      <c r="K6" s="303"/>
      <c r="L6" s="303"/>
      <c r="M6" s="303"/>
      <c r="N6" s="303"/>
      <c r="O6" s="303"/>
      <c r="P6" s="303"/>
      <c r="Q6" s="303"/>
      <c r="R6" s="303"/>
      <c r="S6" s="303"/>
      <c r="T6" s="303"/>
      <c r="U6" s="304"/>
    </row>
    <row r="7" spans="1:21" ht="15" customHeight="1">
      <c r="A7" s="656"/>
      <c r="B7" s="659"/>
      <c r="C7" s="659"/>
      <c r="D7" s="659"/>
      <c r="E7" s="659"/>
      <c r="F7" s="659"/>
      <c r="G7" s="659"/>
      <c r="H7" s="661" t="s">
        <v>9</v>
      </c>
      <c r="I7" s="662"/>
      <c r="J7" s="663"/>
      <c r="K7" s="661" t="s">
        <v>43</v>
      </c>
      <c r="L7" s="663"/>
      <c r="M7" s="661" t="s">
        <v>91</v>
      </c>
      <c r="N7" s="662"/>
      <c r="O7" s="662"/>
      <c r="P7" s="662"/>
      <c r="Q7" s="663"/>
      <c r="R7" s="664" t="s">
        <v>43</v>
      </c>
      <c r="S7" s="665"/>
      <c r="T7" s="665"/>
      <c r="U7" s="666"/>
    </row>
    <row r="8" spans="1:21" ht="44.45" customHeight="1">
      <c r="A8" s="657"/>
      <c r="B8" s="660"/>
      <c r="C8" s="660"/>
      <c r="D8" s="660"/>
      <c r="E8" s="660"/>
      <c r="F8" s="660"/>
      <c r="G8" s="660"/>
      <c r="H8" s="305" t="s">
        <v>120</v>
      </c>
      <c r="I8" s="305" t="s">
        <v>158</v>
      </c>
      <c r="J8" s="305" t="s">
        <v>42</v>
      </c>
      <c r="K8" s="306" t="s">
        <v>44</v>
      </c>
      <c r="L8" s="306" t="s">
        <v>45</v>
      </c>
      <c r="M8" s="305" t="s">
        <v>116</v>
      </c>
      <c r="N8" s="305" t="s">
        <v>115</v>
      </c>
      <c r="O8" s="305" t="s">
        <v>46</v>
      </c>
      <c r="P8" s="305" t="s">
        <v>47</v>
      </c>
      <c r="Q8" s="305" t="s">
        <v>107</v>
      </c>
      <c r="R8" s="306" t="s">
        <v>108</v>
      </c>
      <c r="S8" s="306" t="s">
        <v>109</v>
      </c>
      <c r="T8" s="306" t="s">
        <v>110</v>
      </c>
      <c r="U8" s="306" t="s">
        <v>111</v>
      </c>
    </row>
    <row r="9" spans="1:21" s="307" customFormat="1" ht="36" customHeight="1">
      <c r="A9" s="308">
        <v>4</v>
      </c>
      <c r="B9" s="308"/>
      <c r="C9" s="308"/>
      <c r="D9" s="308"/>
      <c r="E9" s="308"/>
      <c r="F9" s="294" t="s">
        <v>317</v>
      </c>
      <c r="G9" s="310"/>
      <c r="H9" s="308"/>
      <c r="I9" s="311"/>
      <c r="J9" s="311"/>
      <c r="K9" s="311"/>
      <c r="L9" s="311"/>
      <c r="M9" s="312">
        <v>0</v>
      </c>
      <c r="N9" s="313">
        <v>45000000</v>
      </c>
      <c r="O9" s="313">
        <v>0</v>
      </c>
      <c r="P9" s="313">
        <f>+O9</f>
        <v>0</v>
      </c>
      <c r="Q9" s="313">
        <f t="shared" ref="Q9:Q13" si="0">+P9</f>
        <v>0</v>
      </c>
      <c r="R9" s="313"/>
      <c r="S9" s="313"/>
      <c r="T9" s="308"/>
      <c r="U9" s="314"/>
    </row>
    <row r="10" spans="1:21" s="307" customFormat="1" ht="11.25">
      <c r="A10" s="308"/>
      <c r="B10" s="308">
        <v>2</v>
      </c>
      <c r="C10" s="308"/>
      <c r="D10" s="308"/>
      <c r="E10" s="308"/>
      <c r="F10" s="294" t="s">
        <v>309</v>
      </c>
      <c r="G10" s="310"/>
      <c r="H10" s="308"/>
      <c r="I10" s="311"/>
      <c r="J10" s="311"/>
      <c r="K10" s="311"/>
      <c r="L10" s="311"/>
      <c r="M10" s="312">
        <v>0</v>
      </c>
      <c r="N10" s="313">
        <v>45000000</v>
      </c>
      <c r="O10" s="313">
        <v>0</v>
      </c>
      <c r="P10" s="313">
        <f t="shared" ref="P10:P13" si="1">+O10</f>
        <v>0</v>
      </c>
      <c r="Q10" s="313">
        <f t="shared" si="0"/>
        <v>0</v>
      </c>
      <c r="R10" s="313"/>
      <c r="S10" s="313"/>
      <c r="T10" s="308"/>
      <c r="U10" s="314"/>
    </row>
    <row r="11" spans="1:21" s="307" customFormat="1" ht="22.5">
      <c r="A11" s="308"/>
      <c r="B11" s="308"/>
      <c r="C11" s="308">
        <v>2</v>
      </c>
      <c r="D11" s="308"/>
      <c r="E11" s="308"/>
      <c r="F11" s="294" t="s">
        <v>318</v>
      </c>
      <c r="G11" s="310"/>
      <c r="H11" s="308"/>
      <c r="I11" s="311"/>
      <c r="J11" s="311"/>
      <c r="K11" s="311"/>
      <c r="L11" s="311"/>
      <c r="M11" s="312">
        <v>0</v>
      </c>
      <c r="N11" s="313">
        <v>45000000</v>
      </c>
      <c r="O11" s="313">
        <v>0</v>
      </c>
      <c r="P11" s="313">
        <f t="shared" si="1"/>
        <v>0</v>
      </c>
      <c r="Q11" s="313">
        <f t="shared" si="0"/>
        <v>0</v>
      </c>
      <c r="R11" s="313"/>
      <c r="S11" s="313"/>
      <c r="T11" s="308"/>
      <c r="U11" s="314"/>
    </row>
    <row r="12" spans="1:21" s="307" customFormat="1" ht="11.25">
      <c r="A12" s="308"/>
      <c r="B12" s="308"/>
      <c r="C12" s="308"/>
      <c r="D12" s="308">
        <v>1</v>
      </c>
      <c r="E12" s="308"/>
      <c r="F12" s="294" t="s">
        <v>319</v>
      </c>
      <c r="G12" s="310"/>
      <c r="H12" s="308"/>
      <c r="I12" s="311"/>
      <c r="J12" s="311"/>
      <c r="K12" s="311"/>
      <c r="L12" s="311"/>
      <c r="M12" s="312">
        <v>0</v>
      </c>
      <c r="N12" s="313">
        <v>45000000</v>
      </c>
      <c r="O12" s="313">
        <v>0</v>
      </c>
      <c r="P12" s="313">
        <f t="shared" si="1"/>
        <v>0</v>
      </c>
      <c r="Q12" s="313">
        <f t="shared" si="0"/>
        <v>0</v>
      </c>
      <c r="R12" s="313"/>
      <c r="S12" s="313"/>
      <c r="T12" s="308"/>
      <c r="U12" s="314"/>
    </row>
    <row r="13" spans="1:21" s="307" customFormat="1" ht="38.25" customHeight="1">
      <c r="A13" s="308"/>
      <c r="B13" s="308"/>
      <c r="C13" s="308"/>
      <c r="D13" s="308"/>
      <c r="E13" s="308">
        <v>216</v>
      </c>
      <c r="F13" s="294" t="s">
        <v>321</v>
      </c>
      <c r="G13" s="310" t="s">
        <v>983</v>
      </c>
      <c r="H13" s="363">
        <v>0</v>
      </c>
      <c r="I13" s="456">
        <v>32955</v>
      </c>
      <c r="J13" s="456">
        <v>0</v>
      </c>
      <c r="K13" s="457">
        <f>IFERROR(J13/H13*100,0)</f>
        <v>0</v>
      </c>
      <c r="L13" s="457">
        <f>+J13/I13*1</f>
        <v>0</v>
      </c>
      <c r="M13" s="312">
        <v>0</v>
      </c>
      <c r="N13" s="313">
        <v>30000000</v>
      </c>
      <c r="O13" s="313">
        <v>0</v>
      </c>
      <c r="P13" s="313">
        <f t="shared" si="1"/>
        <v>0</v>
      </c>
      <c r="Q13" s="313">
        <f t="shared" si="0"/>
        <v>0</v>
      </c>
      <c r="R13" s="313">
        <f>IFERROR(O13/M13*100,0)</f>
        <v>0</v>
      </c>
      <c r="S13" s="313">
        <f>IFERROR(O13/N13*100,0)</f>
        <v>0</v>
      </c>
      <c r="T13" s="313">
        <f>IFERROR(P13/M13*100,0)</f>
        <v>0</v>
      </c>
      <c r="U13" s="313">
        <f>IFERROR(P13/N13*100,0)</f>
        <v>0</v>
      </c>
    </row>
    <row r="14" spans="1:21" s="307" customFormat="1" ht="45.75" customHeight="1">
      <c r="A14" s="308"/>
      <c r="B14" s="308"/>
      <c r="C14" s="308"/>
      <c r="D14" s="308"/>
      <c r="E14" s="308">
        <v>217</v>
      </c>
      <c r="F14" s="294" t="s">
        <v>323</v>
      </c>
      <c r="G14" s="310" t="s">
        <v>313</v>
      </c>
      <c r="H14" s="363">
        <v>0</v>
      </c>
      <c r="I14" s="364">
        <v>2</v>
      </c>
      <c r="J14" s="364">
        <v>0</v>
      </c>
      <c r="K14" s="457">
        <f>IFERROR(J14/H14*100,0)</f>
        <v>0</v>
      </c>
      <c r="L14" s="457">
        <f>IFERROR(J14/I14*100,0)</f>
        <v>0</v>
      </c>
      <c r="M14" s="312">
        <v>0</v>
      </c>
      <c r="N14" s="313">
        <v>15000000</v>
      </c>
      <c r="O14" s="313">
        <v>0</v>
      </c>
      <c r="P14" s="313">
        <f t="shared" ref="P14" si="2">+O14</f>
        <v>0</v>
      </c>
      <c r="Q14" s="313">
        <f t="shared" ref="Q14" si="3">+P14</f>
        <v>0</v>
      </c>
      <c r="R14" s="313">
        <f>IFERROR(O14/M14*100,0)</f>
        <v>0</v>
      </c>
      <c r="S14" s="313">
        <f>IFERROR(O14/N14*100,0)</f>
        <v>0</v>
      </c>
      <c r="T14" s="313">
        <f>IFERROR(P14/M14*100,0)</f>
        <v>0</v>
      </c>
      <c r="U14" s="313">
        <f>IFERROR(P14/N14*100,0)</f>
        <v>0</v>
      </c>
    </row>
    <row r="15" spans="1:21" s="307" customFormat="1" ht="15" customHeight="1">
      <c r="A15" s="308"/>
      <c r="B15" s="308"/>
      <c r="C15" s="308"/>
      <c r="D15" s="308"/>
      <c r="E15" s="308"/>
      <c r="F15" s="308"/>
      <c r="G15" s="308"/>
      <c r="H15" s="308"/>
      <c r="I15" s="311"/>
      <c r="J15" s="311"/>
      <c r="K15" s="311"/>
      <c r="L15" s="311"/>
      <c r="M15" s="311"/>
      <c r="N15" s="313"/>
      <c r="O15" s="313"/>
      <c r="P15" s="313"/>
      <c r="Q15" s="313"/>
      <c r="R15" s="313"/>
      <c r="S15" s="313"/>
      <c r="T15" s="308"/>
      <c r="U15" s="314"/>
    </row>
    <row r="16" spans="1:21" s="307" customFormat="1" ht="15" customHeight="1">
      <c r="A16" s="460"/>
      <c r="B16" s="460"/>
      <c r="C16" s="460"/>
      <c r="D16" s="460"/>
      <c r="E16" s="460"/>
      <c r="F16" s="461" t="s">
        <v>410</v>
      </c>
      <c r="G16" s="460"/>
      <c r="H16" s="460"/>
      <c r="I16" s="462"/>
      <c r="J16" s="462"/>
      <c r="K16" s="462"/>
      <c r="L16" s="462"/>
      <c r="M16" s="463">
        <f>+M10</f>
        <v>0</v>
      </c>
      <c r="N16" s="463">
        <f t="shared" ref="N16:Q16" si="4">+N10</f>
        <v>45000000</v>
      </c>
      <c r="O16" s="463">
        <f t="shared" si="4"/>
        <v>0</v>
      </c>
      <c r="P16" s="463">
        <f t="shared" si="4"/>
        <v>0</v>
      </c>
      <c r="Q16" s="463">
        <f t="shared" si="4"/>
        <v>0</v>
      </c>
      <c r="R16" s="464"/>
      <c r="S16" s="464"/>
      <c r="T16" s="460"/>
      <c r="U16" s="465"/>
    </row>
    <row r="17" spans="1:21" s="307" customFormat="1" ht="15" customHeight="1">
      <c r="A17" s="315"/>
      <c r="B17" s="315"/>
      <c r="C17" s="315"/>
      <c r="D17" s="315"/>
      <c r="E17" s="315"/>
      <c r="F17" s="315"/>
      <c r="G17" s="315"/>
      <c r="H17" s="315"/>
      <c r="I17" s="316"/>
      <c r="J17" s="316"/>
      <c r="K17" s="316"/>
      <c r="L17" s="316"/>
      <c r="M17" s="316"/>
      <c r="N17" s="317"/>
      <c r="O17" s="317"/>
      <c r="P17" s="317"/>
      <c r="Q17" s="317"/>
      <c r="R17" s="317"/>
      <c r="S17" s="317"/>
      <c r="T17" s="315"/>
      <c r="U17" s="318"/>
    </row>
    <row r="18" spans="1:21">
      <c r="A18" s="319"/>
      <c r="B18" s="320"/>
      <c r="C18" s="319"/>
      <c r="D18" s="319"/>
      <c r="F18" s="319"/>
    </row>
    <row r="19" spans="1:21">
      <c r="B19" s="321"/>
      <c r="C19" s="322"/>
      <c r="D19" s="322"/>
      <c r="N19" s="323"/>
      <c r="O19" s="323"/>
    </row>
    <row r="20" spans="1:21">
      <c r="B20" s="324"/>
      <c r="C20" s="324"/>
      <c r="D20" s="324"/>
      <c r="N20" s="325"/>
      <c r="O20" s="325"/>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2" orientation="landscape" r:id="rId1"/>
  <headerFooter scaleWithDoc="0">
    <oddHeader>&amp;C&amp;G</oddHeader>
    <oddFooter>&amp;C&amp;G</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U19"/>
  <sheetViews>
    <sheetView showGridLines="0" zoomScale="85" zoomScaleNormal="85" zoomScaleSheetLayoutView="70" workbookViewId="0">
      <selection activeCell="A2" sqref="A2:U2"/>
    </sheetView>
  </sheetViews>
  <sheetFormatPr baseColWidth="10" defaultColWidth="11.42578125" defaultRowHeight="13.5"/>
  <cols>
    <col min="1" max="1" width="3.85546875" style="301" customWidth="1"/>
    <col min="2" max="4" width="3.140625" style="301" customWidth="1"/>
    <col min="5" max="5" width="4" style="301" customWidth="1"/>
    <col min="6" max="6" width="29.140625" style="301" customWidth="1"/>
    <col min="7" max="7" width="11.5703125" style="301" customWidth="1"/>
    <col min="8" max="8" width="9.28515625" style="301" bestFit="1" customWidth="1"/>
    <col min="9" max="9" width="11.28515625" style="301" bestFit="1" customWidth="1"/>
    <col min="10" max="10" width="10.28515625" style="301" bestFit="1" customWidth="1"/>
    <col min="11" max="12" width="6.7109375" style="301" customWidth="1"/>
    <col min="13" max="17" width="15.7109375" style="301" customWidth="1"/>
    <col min="18" max="21" width="6.7109375" style="301" customWidth="1"/>
    <col min="22" max="16384" width="11.42578125" style="301"/>
  </cols>
  <sheetData>
    <row r="1" spans="1:21" ht="25.15" customHeight="1">
      <c r="A1" s="649" t="s">
        <v>85</v>
      </c>
      <c r="B1" s="650"/>
      <c r="C1" s="650"/>
      <c r="D1" s="650"/>
      <c r="E1" s="650"/>
      <c r="F1" s="650"/>
      <c r="G1" s="650"/>
      <c r="H1" s="650"/>
      <c r="I1" s="650"/>
      <c r="J1" s="650"/>
      <c r="K1" s="650"/>
      <c r="L1" s="650"/>
      <c r="M1" s="650"/>
      <c r="N1" s="650"/>
      <c r="O1" s="650"/>
      <c r="P1" s="650"/>
      <c r="Q1" s="650"/>
      <c r="R1" s="650"/>
      <c r="S1" s="650"/>
      <c r="T1" s="650"/>
      <c r="U1" s="651"/>
    </row>
    <row r="2" spans="1:21" ht="40.5" customHeight="1">
      <c r="A2" s="652" t="s">
        <v>683</v>
      </c>
      <c r="B2" s="653"/>
      <c r="C2" s="653"/>
      <c r="D2" s="653"/>
      <c r="E2" s="653"/>
      <c r="F2" s="653"/>
      <c r="G2" s="653"/>
      <c r="H2" s="653"/>
      <c r="I2" s="653"/>
      <c r="J2" s="653"/>
      <c r="K2" s="653"/>
      <c r="L2" s="653"/>
      <c r="M2" s="653"/>
      <c r="N2" s="653"/>
      <c r="O2" s="653"/>
      <c r="P2" s="653"/>
      <c r="Q2" s="653"/>
      <c r="R2" s="653"/>
      <c r="S2" s="653"/>
      <c r="T2" s="653"/>
      <c r="U2" s="654"/>
    </row>
    <row r="3" spans="1:21" ht="6" customHeight="1">
      <c r="U3" s="302"/>
    </row>
    <row r="4" spans="1:21" ht="20.100000000000001" customHeight="1">
      <c r="A4" s="602" t="s">
        <v>195</v>
      </c>
      <c r="B4" s="629"/>
      <c r="C4" s="629"/>
      <c r="D4" s="629"/>
      <c r="E4" s="629"/>
      <c r="F4" s="629"/>
      <c r="G4" s="629"/>
      <c r="H4" s="629"/>
      <c r="I4" s="629"/>
      <c r="J4" s="629"/>
      <c r="K4" s="629"/>
      <c r="L4" s="629"/>
      <c r="M4" s="629"/>
      <c r="N4" s="629"/>
      <c r="O4" s="629"/>
      <c r="P4" s="629"/>
      <c r="Q4" s="629"/>
      <c r="R4" s="629"/>
      <c r="S4" s="629"/>
      <c r="T4" s="629"/>
      <c r="U4" s="630"/>
    </row>
    <row r="5" spans="1:21" ht="20.100000000000001" customHeight="1">
      <c r="A5" s="631" t="s">
        <v>196</v>
      </c>
      <c r="B5" s="632"/>
      <c r="C5" s="632"/>
      <c r="D5" s="632"/>
      <c r="E5" s="632"/>
      <c r="F5" s="632"/>
      <c r="G5" s="632"/>
      <c r="H5" s="632"/>
      <c r="I5" s="632"/>
      <c r="J5" s="632"/>
      <c r="K5" s="632"/>
      <c r="L5" s="632"/>
      <c r="M5" s="632"/>
      <c r="N5" s="632"/>
      <c r="O5" s="632"/>
      <c r="P5" s="632"/>
      <c r="Q5" s="632"/>
      <c r="R5" s="632"/>
      <c r="S5" s="632"/>
      <c r="T5" s="632"/>
      <c r="U5" s="633"/>
    </row>
    <row r="6" spans="1:21" ht="15" customHeight="1">
      <c r="A6" s="655" t="s">
        <v>81</v>
      </c>
      <c r="B6" s="658" t="s">
        <v>39</v>
      </c>
      <c r="C6" s="658" t="s">
        <v>37</v>
      </c>
      <c r="D6" s="658" t="s">
        <v>38</v>
      </c>
      <c r="E6" s="658" t="s">
        <v>7</v>
      </c>
      <c r="F6" s="658" t="s">
        <v>8</v>
      </c>
      <c r="G6" s="658" t="s">
        <v>23</v>
      </c>
      <c r="H6" s="303" t="s">
        <v>10</v>
      </c>
      <c r="I6" s="303"/>
      <c r="J6" s="303"/>
      <c r="K6" s="303"/>
      <c r="L6" s="303"/>
      <c r="M6" s="303"/>
      <c r="N6" s="303"/>
      <c r="O6" s="303"/>
      <c r="P6" s="303"/>
      <c r="Q6" s="303"/>
      <c r="R6" s="303"/>
      <c r="S6" s="303"/>
      <c r="T6" s="303"/>
      <c r="U6" s="304"/>
    </row>
    <row r="7" spans="1:21" ht="15" customHeight="1">
      <c r="A7" s="656"/>
      <c r="B7" s="659"/>
      <c r="C7" s="659"/>
      <c r="D7" s="659"/>
      <c r="E7" s="659"/>
      <c r="F7" s="659"/>
      <c r="G7" s="659"/>
      <c r="H7" s="661" t="s">
        <v>9</v>
      </c>
      <c r="I7" s="662"/>
      <c r="J7" s="663"/>
      <c r="K7" s="661" t="s">
        <v>43</v>
      </c>
      <c r="L7" s="663"/>
      <c r="M7" s="661" t="s">
        <v>91</v>
      </c>
      <c r="N7" s="662"/>
      <c r="O7" s="662"/>
      <c r="P7" s="662"/>
      <c r="Q7" s="663"/>
      <c r="R7" s="664" t="s">
        <v>43</v>
      </c>
      <c r="S7" s="665"/>
      <c r="T7" s="665"/>
      <c r="U7" s="666"/>
    </row>
    <row r="8" spans="1:21" ht="43.9" customHeight="1">
      <c r="A8" s="657"/>
      <c r="B8" s="660"/>
      <c r="C8" s="660"/>
      <c r="D8" s="660"/>
      <c r="E8" s="660"/>
      <c r="F8" s="660"/>
      <c r="G8" s="660"/>
      <c r="H8" s="305" t="s">
        <v>120</v>
      </c>
      <c r="I8" s="305" t="s">
        <v>158</v>
      </c>
      <c r="J8" s="305" t="s">
        <v>42</v>
      </c>
      <c r="K8" s="306" t="s">
        <v>44</v>
      </c>
      <c r="L8" s="306" t="s">
        <v>45</v>
      </c>
      <c r="M8" s="305" t="s">
        <v>116</v>
      </c>
      <c r="N8" s="305" t="s">
        <v>115</v>
      </c>
      <c r="O8" s="305" t="s">
        <v>46</v>
      </c>
      <c r="P8" s="305" t="s">
        <v>47</v>
      </c>
      <c r="Q8" s="305" t="s">
        <v>107</v>
      </c>
      <c r="R8" s="306" t="s">
        <v>108</v>
      </c>
      <c r="S8" s="306" t="s">
        <v>109</v>
      </c>
      <c r="T8" s="306" t="s">
        <v>110</v>
      </c>
      <c r="U8" s="306" t="s">
        <v>111</v>
      </c>
    </row>
    <row r="9" spans="1:21" s="307" customFormat="1" ht="46.9" customHeight="1">
      <c r="A9" s="308">
        <v>4</v>
      </c>
      <c r="B9" s="308"/>
      <c r="C9" s="308"/>
      <c r="D9" s="308"/>
      <c r="E9" s="308"/>
      <c r="F9" s="309" t="s">
        <v>317</v>
      </c>
      <c r="G9" s="310"/>
      <c r="H9" s="308"/>
      <c r="I9" s="311"/>
      <c r="J9" s="311"/>
      <c r="K9" s="311"/>
      <c r="L9" s="311"/>
      <c r="M9" s="312">
        <v>0</v>
      </c>
      <c r="N9" s="313">
        <v>40000000</v>
      </c>
      <c r="O9" s="313">
        <v>0</v>
      </c>
      <c r="P9" s="313">
        <f>+O9</f>
        <v>0</v>
      </c>
      <c r="Q9" s="313">
        <f t="shared" ref="Q9:Q13" si="0">+P9</f>
        <v>0</v>
      </c>
      <c r="R9" s="313"/>
      <c r="S9" s="313"/>
      <c r="T9" s="308"/>
      <c r="U9" s="314"/>
    </row>
    <row r="10" spans="1:21" s="307" customFormat="1" ht="11.25">
      <c r="A10" s="308"/>
      <c r="B10" s="308">
        <v>2</v>
      </c>
      <c r="C10" s="308"/>
      <c r="D10" s="308"/>
      <c r="E10" s="308"/>
      <c r="F10" s="309" t="s">
        <v>309</v>
      </c>
      <c r="G10" s="310"/>
      <c r="H10" s="308"/>
      <c r="I10" s="311"/>
      <c r="J10" s="311"/>
      <c r="K10" s="311"/>
      <c r="L10" s="311"/>
      <c r="M10" s="312">
        <v>0</v>
      </c>
      <c r="N10" s="313">
        <v>40000000</v>
      </c>
      <c r="O10" s="313">
        <v>0</v>
      </c>
      <c r="P10" s="313">
        <f t="shared" ref="P10:P13" si="1">+O10</f>
        <v>0</v>
      </c>
      <c r="Q10" s="313">
        <f t="shared" si="0"/>
        <v>0</v>
      </c>
      <c r="R10" s="313"/>
      <c r="S10" s="313"/>
      <c r="T10" s="308"/>
      <c r="U10" s="314"/>
    </row>
    <row r="11" spans="1:21" s="307" customFormat="1" ht="29.45" customHeight="1">
      <c r="A11" s="308"/>
      <c r="B11" s="308"/>
      <c r="C11" s="308">
        <v>2</v>
      </c>
      <c r="D11" s="308"/>
      <c r="E11" s="308"/>
      <c r="F11" s="309" t="s">
        <v>318</v>
      </c>
      <c r="G11" s="310"/>
      <c r="H11" s="308"/>
      <c r="I11" s="311"/>
      <c r="J11" s="311"/>
      <c r="K11" s="311"/>
      <c r="L11" s="311"/>
      <c r="M11" s="312">
        <v>0</v>
      </c>
      <c r="N11" s="313">
        <v>40000000</v>
      </c>
      <c r="O11" s="313">
        <v>0</v>
      </c>
      <c r="P11" s="313">
        <f t="shared" si="1"/>
        <v>0</v>
      </c>
      <c r="Q11" s="313">
        <f t="shared" si="0"/>
        <v>0</v>
      </c>
      <c r="R11" s="313"/>
      <c r="S11" s="313"/>
      <c r="T11" s="308"/>
      <c r="U11" s="314"/>
    </row>
    <row r="12" spans="1:21" s="307" customFormat="1" ht="11.25">
      <c r="A12" s="308"/>
      <c r="B12" s="308"/>
      <c r="C12" s="308"/>
      <c r="D12" s="308">
        <v>1</v>
      </c>
      <c r="E12" s="308"/>
      <c r="F12" s="309" t="s">
        <v>319</v>
      </c>
      <c r="G12" s="310"/>
      <c r="H12" s="308"/>
      <c r="I12" s="311"/>
      <c r="J12" s="311"/>
      <c r="K12" s="311"/>
      <c r="L12" s="311"/>
      <c r="M12" s="312">
        <v>0</v>
      </c>
      <c r="N12" s="313">
        <v>40000000</v>
      </c>
      <c r="O12" s="313">
        <v>0</v>
      </c>
      <c r="P12" s="313">
        <f t="shared" si="1"/>
        <v>0</v>
      </c>
      <c r="Q12" s="313">
        <f t="shared" si="0"/>
        <v>0</v>
      </c>
      <c r="R12" s="313"/>
      <c r="S12" s="313"/>
      <c r="T12" s="308"/>
      <c r="U12" s="314"/>
    </row>
    <row r="13" spans="1:21" s="307" customFormat="1" ht="39" customHeight="1">
      <c r="A13" s="308"/>
      <c r="B13" s="308"/>
      <c r="C13" s="308"/>
      <c r="D13" s="308"/>
      <c r="E13" s="308">
        <v>217</v>
      </c>
      <c r="F13" s="309" t="s">
        <v>323</v>
      </c>
      <c r="G13" s="310" t="s">
        <v>313</v>
      </c>
      <c r="H13" s="361">
        <v>0</v>
      </c>
      <c r="I13" s="362">
        <v>1</v>
      </c>
      <c r="J13" s="362">
        <v>0</v>
      </c>
      <c r="K13" s="181">
        <f>IFERROR(J13/H13*100,0)</f>
        <v>0</v>
      </c>
      <c r="L13" s="181">
        <f>IFERROR(J13/I13*100,0)</f>
        <v>0</v>
      </c>
      <c r="M13" s="312">
        <v>0</v>
      </c>
      <c r="N13" s="313">
        <v>40000000</v>
      </c>
      <c r="O13" s="313">
        <v>0</v>
      </c>
      <c r="P13" s="313">
        <f t="shared" si="1"/>
        <v>0</v>
      </c>
      <c r="Q13" s="313">
        <f t="shared" si="0"/>
        <v>0</v>
      </c>
      <c r="R13" s="313">
        <f>IFERROR(O13/M13*100,0)</f>
        <v>0</v>
      </c>
      <c r="S13" s="313">
        <f>IFERROR(O13/N13*100,0)</f>
        <v>0</v>
      </c>
      <c r="T13" s="313">
        <f>IFERROR(P13/M13*100,0)</f>
        <v>0</v>
      </c>
      <c r="U13" s="313">
        <f>IFERROR(P13/N13*100,0)</f>
        <v>0</v>
      </c>
    </row>
    <row r="14" spans="1:21" s="307" customFormat="1" ht="15" customHeight="1">
      <c r="A14" s="308"/>
      <c r="B14" s="308"/>
      <c r="C14" s="308"/>
      <c r="D14" s="308"/>
      <c r="E14" s="308"/>
      <c r="F14" s="308"/>
      <c r="G14" s="308"/>
      <c r="H14" s="308"/>
      <c r="I14" s="311"/>
      <c r="J14" s="311"/>
      <c r="K14" s="311"/>
      <c r="L14" s="311"/>
      <c r="M14" s="311"/>
      <c r="N14" s="313"/>
      <c r="O14" s="313"/>
      <c r="P14" s="313"/>
      <c r="Q14" s="313"/>
      <c r="R14" s="313"/>
      <c r="S14" s="313"/>
      <c r="T14" s="308"/>
      <c r="U14" s="314"/>
    </row>
    <row r="15" spans="1:21" s="307" customFormat="1" ht="15" customHeight="1">
      <c r="A15" s="460"/>
      <c r="B15" s="460"/>
      <c r="C15" s="460"/>
      <c r="D15" s="460"/>
      <c r="E15" s="460"/>
      <c r="F15" s="461" t="s">
        <v>410</v>
      </c>
      <c r="G15" s="460"/>
      <c r="H15" s="460"/>
      <c r="I15" s="462"/>
      <c r="J15" s="462"/>
      <c r="K15" s="462"/>
      <c r="L15" s="462"/>
      <c r="M15" s="463">
        <f>+M9</f>
        <v>0</v>
      </c>
      <c r="N15" s="463">
        <f t="shared" ref="N15:Q15" si="2">+N9</f>
        <v>40000000</v>
      </c>
      <c r="O15" s="463">
        <f t="shared" si="2"/>
        <v>0</v>
      </c>
      <c r="P15" s="463">
        <f t="shared" si="2"/>
        <v>0</v>
      </c>
      <c r="Q15" s="463">
        <f t="shared" si="2"/>
        <v>0</v>
      </c>
      <c r="R15" s="464"/>
      <c r="S15" s="464"/>
      <c r="T15" s="460"/>
      <c r="U15" s="465"/>
    </row>
    <row r="16" spans="1:21" s="307" customFormat="1" ht="15" customHeight="1">
      <c r="A16" s="315"/>
      <c r="B16" s="315"/>
      <c r="C16" s="315"/>
      <c r="D16" s="315"/>
      <c r="E16" s="315"/>
      <c r="F16" s="315"/>
      <c r="G16" s="315"/>
      <c r="H16" s="315"/>
      <c r="I16" s="316"/>
      <c r="J16" s="316"/>
      <c r="K16" s="316"/>
      <c r="L16" s="316"/>
      <c r="M16" s="316"/>
      <c r="N16" s="317"/>
      <c r="O16" s="317"/>
      <c r="P16" s="317"/>
      <c r="Q16" s="317"/>
      <c r="R16" s="317"/>
      <c r="S16" s="317"/>
      <c r="T16" s="315"/>
      <c r="U16" s="318"/>
    </row>
    <row r="17" spans="1:15">
      <c r="A17" s="319"/>
      <c r="B17" s="320"/>
      <c r="C17" s="319"/>
      <c r="D17" s="319"/>
      <c r="F17" s="319"/>
    </row>
    <row r="18" spans="1:15">
      <c r="B18" s="321"/>
      <c r="C18" s="322"/>
      <c r="D18" s="322"/>
      <c r="N18" s="323"/>
      <c r="O18" s="323"/>
    </row>
    <row r="19" spans="1:15">
      <c r="B19" s="324"/>
      <c r="C19" s="324"/>
      <c r="D19" s="324"/>
      <c r="N19" s="325"/>
      <c r="O19" s="325"/>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2" orientation="landscape" r:id="rId1"/>
  <headerFooter scaleWithDoc="0">
    <oddHeader>&amp;C&amp;G</oddHeader>
    <oddFooter>&amp;C&amp;G</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T14"/>
  <sheetViews>
    <sheetView showGridLines="0" zoomScale="89" zoomScaleNormal="89" zoomScaleSheetLayoutView="70" workbookViewId="0">
      <selection activeCell="C18" sqref="C18"/>
    </sheetView>
  </sheetViews>
  <sheetFormatPr baseColWidth="10" defaultColWidth="11.42578125" defaultRowHeight="13.5"/>
  <cols>
    <col min="1" max="1" width="50" style="1" customWidth="1"/>
    <col min="2" max="2" width="6.5703125" style="1" customWidth="1"/>
    <col min="3" max="3" width="90.85546875" style="1" customWidth="1"/>
    <col min="4" max="16384" width="11.42578125" style="1"/>
  </cols>
  <sheetData>
    <row r="1" spans="1:20" ht="35.1" customHeight="1">
      <c r="A1" s="599" t="s">
        <v>177</v>
      </c>
      <c r="B1" s="600"/>
      <c r="C1" s="601"/>
    </row>
    <row r="2" spans="1:20" ht="6" customHeight="1">
      <c r="C2" s="83"/>
    </row>
    <row r="3" spans="1:20" s="83" customFormat="1" ht="20.100000000000001" customHeight="1">
      <c r="A3" s="602" t="s">
        <v>195</v>
      </c>
      <c r="B3" s="603"/>
      <c r="C3" s="604"/>
      <c r="D3" s="84"/>
      <c r="E3" s="84"/>
      <c r="F3" s="84"/>
      <c r="G3" s="84"/>
      <c r="H3" s="84"/>
      <c r="I3" s="84"/>
      <c r="J3" s="84"/>
      <c r="K3" s="84"/>
      <c r="L3" s="84"/>
      <c r="M3" s="84"/>
      <c r="N3" s="84"/>
      <c r="O3" s="84"/>
      <c r="P3" s="84"/>
      <c r="Q3" s="84"/>
      <c r="R3" s="84"/>
      <c r="S3" s="84"/>
      <c r="T3" s="84"/>
    </row>
    <row r="4" spans="1:20" s="83" customFormat="1" ht="20.100000000000001" customHeight="1">
      <c r="A4" s="602" t="s">
        <v>196</v>
      </c>
      <c r="B4" s="603"/>
      <c r="C4" s="604"/>
      <c r="D4" s="84"/>
      <c r="E4" s="84"/>
      <c r="F4" s="84"/>
      <c r="G4" s="84"/>
      <c r="H4" s="84"/>
      <c r="I4" s="84"/>
      <c r="J4" s="84"/>
      <c r="K4" s="84"/>
      <c r="L4" s="84"/>
      <c r="M4" s="84"/>
      <c r="N4" s="84"/>
      <c r="O4" s="84"/>
      <c r="P4" s="84"/>
      <c r="Q4" s="84"/>
      <c r="R4" s="84"/>
      <c r="S4" s="84"/>
      <c r="T4" s="84"/>
    </row>
    <row r="5" spans="1:20" s="83" customFormat="1" ht="20.100000000000001" customHeight="1">
      <c r="A5" s="602" t="s">
        <v>625</v>
      </c>
      <c r="B5" s="603"/>
      <c r="C5" s="604"/>
      <c r="D5" s="84"/>
      <c r="E5" s="84"/>
      <c r="F5" s="84"/>
      <c r="G5" s="84"/>
      <c r="H5" s="84"/>
      <c r="I5" s="84"/>
      <c r="J5" s="84"/>
      <c r="K5" s="84"/>
      <c r="L5" s="84"/>
      <c r="M5" s="84"/>
      <c r="N5" s="84"/>
      <c r="O5" s="84"/>
      <c r="P5" s="84"/>
      <c r="Q5" s="84"/>
      <c r="R5" s="84"/>
      <c r="S5" s="84"/>
      <c r="T5" s="84"/>
    </row>
    <row r="6" spans="1:20" ht="30" customHeight="1">
      <c r="A6" s="673" t="s">
        <v>641</v>
      </c>
      <c r="B6" s="674"/>
      <c r="C6" s="675"/>
    </row>
    <row r="7" spans="1:20" s="52" customFormat="1" ht="15" customHeight="1">
      <c r="A7" s="100"/>
      <c r="B7" s="74"/>
      <c r="C7" s="85"/>
    </row>
    <row r="8" spans="1:20" s="52" customFormat="1" ht="76.900000000000006" customHeight="1">
      <c r="A8" s="676" t="s">
        <v>626</v>
      </c>
      <c r="B8" s="677"/>
      <c r="C8" s="678"/>
    </row>
    <row r="9" spans="1:20" s="52" customFormat="1" ht="15" customHeight="1">
      <c r="A9" s="667"/>
      <c r="B9" s="668"/>
      <c r="C9" s="669"/>
    </row>
    <row r="10" spans="1:20" s="52" customFormat="1" ht="15" customHeight="1">
      <c r="A10" s="667"/>
      <c r="B10" s="668"/>
      <c r="C10" s="669"/>
    </row>
    <row r="11" spans="1:20" s="52" customFormat="1" ht="15" customHeight="1">
      <c r="A11" s="670"/>
      <c r="B11" s="671"/>
      <c r="C11" s="672"/>
    </row>
    <row r="13" spans="1:20">
      <c r="A13" s="31"/>
      <c r="B13" s="31"/>
      <c r="C13" s="7"/>
    </row>
    <row r="14" spans="1:20">
      <c r="A14" s="32"/>
      <c r="B14" s="32"/>
      <c r="C14" s="10"/>
    </row>
  </sheetData>
  <mergeCells count="9">
    <mergeCell ref="A10:C10"/>
    <mergeCell ref="A11:C11"/>
    <mergeCell ref="A4:C4"/>
    <mergeCell ref="A1:C1"/>
    <mergeCell ref="A3:C3"/>
    <mergeCell ref="A5:C5"/>
    <mergeCell ref="A6:C6"/>
    <mergeCell ref="A8:C8"/>
    <mergeCell ref="A9:C9"/>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T23"/>
  <sheetViews>
    <sheetView showGridLines="0" topLeftCell="A5" zoomScale="89" zoomScaleNormal="89" zoomScaleSheetLayoutView="70" workbookViewId="0">
      <selection activeCell="A12" sqref="A12:C12"/>
    </sheetView>
  </sheetViews>
  <sheetFormatPr baseColWidth="10" defaultColWidth="11.42578125" defaultRowHeight="13.5"/>
  <cols>
    <col min="1" max="1" width="50" style="1" customWidth="1"/>
    <col min="2" max="2" width="6.5703125" style="1" customWidth="1"/>
    <col min="3" max="3" width="90.85546875" style="1" customWidth="1"/>
    <col min="4" max="16384" width="11.42578125" style="1"/>
  </cols>
  <sheetData>
    <row r="1" spans="1:20" ht="35.1" customHeight="1">
      <c r="A1" s="599" t="s">
        <v>177</v>
      </c>
      <c r="B1" s="600"/>
      <c r="C1" s="601"/>
    </row>
    <row r="2" spans="1:20" ht="6" customHeight="1">
      <c r="C2" s="83"/>
    </row>
    <row r="3" spans="1:20" s="83" customFormat="1" ht="20.100000000000001" customHeight="1">
      <c r="A3" s="602" t="s">
        <v>195</v>
      </c>
      <c r="B3" s="603"/>
      <c r="C3" s="604"/>
      <c r="D3" s="84"/>
      <c r="E3" s="84"/>
      <c r="F3" s="84"/>
      <c r="G3" s="84"/>
      <c r="H3" s="84"/>
      <c r="I3" s="84"/>
      <c r="J3" s="84"/>
      <c r="K3" s="84"/>
      <c r="L3" s="84"/>
      <c r="M3" s="84"/>
      <c r="N3" s="84"/>
      <c r="O3" s="84"/>
      <c r="P3" s="84"/>
      <c r="Q3" s="84"/>
      <c r="R3" s="84"/>
      <c r="S3" s="84"/>
      <c r="T3" s="84"/>
    </row>
    <row r="4" spans="1:20" s="83" customFormat="1" ht="20.100000000000001" customHeight="1">
      <c r="A4" s="602" t="s">
        <v>196</v>
      </c>
      <c r="B4" s="603"/>
      <c r="C4" s="604"/>
      <c r="D4" s="84"/>
      <c r="E4" s="84"/>
      <c r="F4" s="84"/>
      <c r="G4" s="84"/>
      <c r="H4" s="84"/>
      <c r="I4" s="84"/>
      <c r="J4" s="84"/>
      <c r="K4" s="84"/>
      <c r="L4" s="84"/>
      <c r="M4" s="84"/>
      <c r="N4" s="84"/>
      <c r="O4" s="84"/>
      <c r="P4" s="84"/>
      <c r="Q4" s="84"/>
      <c r="R4" s="84"/>
      <c r="S4" s="84"/>
      <c r="T4" s="84"/>
    </row>
    <row r="5" spans="1:20" s="83" customFormat="1" ht="20.100000000000001" customHeight="1">
      <c r="A5" s="602" t="s">
        <v>687</v>
      </c>
      <c r="B5" s="603"/>
      <c r="C5" s="604"/>
      <c r="D5" s="84"/>
      <c r="E5" s="84"/>
      <c r="F5" s="84"/>
      <c r="G5" s="84"/>
      <c r="H5" s="84"/>
      <c r="I5" s="84"/>
      <c r="J5" s="84"/>
      <c r="K5" s="84"/>
      <c r="L5" s="84"/>
      <c r="M5" s="84"/>
      <c r="N5" s="84"/>
      <c r="O5" s="84"/>
      <c r="P5" s="84"/>
      <c r="Q5" s="84"/>
      <c r="R5" s="84"/>
      <c r="S5" s="84"/>
      <c r="T5" s="84"/>
    </row>
    <row r="6" spans="1:20" ht="30" customHeight="1">
      <c r="A6" s="673" t="s">
        <v>641</v>
      </c>
      <c r="B6" s="674"/>
      <c r="C6" s="675"/>
    </row>
    <row r="7" spans="1:20" s="52" customFormat="1" ht="15" customHeight="1">
      <c r="A7" s="100"/>
      <c r="B7" s="585"/>
      <c r="C7" s="584"/>
    </row>
    <row r="8" spans="1:20" s="52" customFormat="1" ht="29.25" customHeight="1">
      <c r="A8" s="682" t="s">
        <v>688</v>
      </c>
      <c r="B8" s="683"/>
      <c r="C8" s="684"/>
    </row>
    <row r="9" spans="1:20" s="52" customFormat="1" ht="15" customHeight="1">
      <c r="A9" s="667"/>
      <c r="B9" s="668"/>
      <c r="C9" s="669"/>
    </row>
    <row r="10" spans="1:20" s="52" customFormat="1" ht="40.5" customHeight="1">
      <c r="A10" s="685" t="s">
        <v>689</v>
      </c>
      <c r="B10" s="686"/>
      <c r="C10" s="687"/>
    </row>
    <row r="11" spans="1:20" s="52" customFormat="1" ht="15" customHeight="1">
      <c r="A11" s="667"/>
      <c r="B11" s="668"/>
      <c r="C11" s="669"/>
    </row>
    <row r="12" spans="1:20" s="52" customFormat="1" ht="33" customHeight="1">
      <c r="A12" s="682" t="s">
        <v>690</v>
      </c>
      <c r="B12" s="683"/>
      <c r="C12" s="684"/>
    </row>
    <row r="13" spans="1:20" s="52" customFormat="1" ht="15" customHeight="1">
      <c r="A13" s="667"/>
      <c r="B13" s="668"/>
      <c r="C13" s="669"/>
    </row>
    <row r="14" spans="1:20" s="52" customFormat="1" ht="49.5" customHeight="1">
      <c r="A14" s="679" t="s">
        <v>691</v>
      </c>
      <c r="B14" s="680"/>
      <c r="C14" s="681"/>
    </row>
    <row r="15" spans="1:20" s="52" customFormat="1" ht="33" customHeight="1">
      <c r="A15" s="682" t="s">
        <v>692</v>
      </c>
      <c r="B15" s="683"/>
      <c r="C15" s="684"/>
    </row>
    <row r="16" spans="1:20" s="52" customFormat="1" ht="15" customHeight="1">
      <c r="A16" s="667"/>
      <c r="B16" s="668"/>
      <c r="C16" s="669"/>
    </row>
    <row r="17" spans="1:3" s="52" customFormat="1" ht="40.5" customHeight="1">
      <c r="A17" s="682" t="s">
        <v>693</v>
      </c>
      <c r="B17" s="683"/>
      <c r="C17" s="684"/>
    </row>
    <row r="18" spans="1:3" s="52" customFormat="1" ht="15" customHeight="1">
      <c r="A18" s="667"/>
      <c r="B18" s="668"/>
      <c r="C18" s="669"/>
    </row>
    <row r="19" spans="1:3" s="52" customFormat="1" ht="32.450000000000003" customHeight="1">
      <c r="A19" s="682" t="s">
        <v>694</v>
      </c>
      <c r="B19" s="683"/>
      <c r="C19" s="684"/>
    </row>
    <row r="20" spans="1:3" s="52" customFormat="1" ht="15" customHeight="1">
      <c r="A20" s="670"/>
      <c r="B20" s="671"/>
      <c r="C20" s="672"/>
    </row>
    <row r="22" spans="1:3">
      <c r="A22" s="31"/>
      <c r="B22" s="31"/>
      <c r="C22" s="7"/>
    </row>
    <row r="23" spans="1:3">
      <c r="A23" s="32"/>
      <c r="B23" s="32"/>
      <c r="C23" s="10"/>
    </row>
  </sheetData>
  <mergeCells count="18">
    <mergeCell ref="A19:C19"/>
    <mergeCell ref="A20:C20"/>
    <mergeCell ref="A15:C15"/>
    <mergeCell ref="A13:C13"/>
    <mergeCell ref="A16:C16"/>
    <mergeCell ref="A17:C17"/>
    <mergeCell ref="A18:C18"/>
    <mergeCell ref="A9:C9"/>
    <mergeCell ref="A14:C14"/>
    <mergeCell ref="A11:C11"/>
    <mergeCell ref="A1:C1"/>
    <mergeCell ref="A3:C3"/>
    <mergeCell ref="A4:C4"/>
    <mergeCell ref="A5:C5"/>
    <mergeCell ref="A6:C6"/>
    <mergeCell ref="A8:C8"/>
    <mergeCell ref="A10:C10"/>
    <mergeCell ref="A12:C12"/>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T16"/>
  <sheetViews>
    <sheetView showGridLines="0" topLeftCell="A7" zoomScale="89" zoomScaleNormal="89" zoomScaleSheetLayoutView="70" workbookViewId="0">
      <selection activeCell="A18" sqref="A18"/>
    </sheetView>
  </sheetViews>
  <sheetFormatPr baseColWidth="10" defaultColWidth="11.42578125" defaultRowHeight="13.5"/>
  <cols>
    <col min="1" max="1" width="50" style="1" customWidth="1"/>
    <col min="2" max="2" width="6.5703125" style="1" customWidth="1"/>
    <col min="3" max="3" width="90.85546875" style="1" customWidth="1"/>
    <col min="4" max="16384" width="11.42578125" style="1"/>
  </cols>
  <sheetData>
    <row r="1" spans="1:20" ht="35.1" customHeight="1">
      <c r="A1" s="599" t="s">
        <v>177</v>
      </c>
      <c r="B1" s="600"/>
      <c r="C1" s="601"/>
    </row>
    <row r="2" spans="1:20" ht="6" customHeight="1">
      <c r="C2" s="83"/>
    </row>
    <row r="3" spans="1:20" s="83" customFormat="1" ht="20.100000000000001" customHeight="1">
      <c r="A3" s="602" t="s">
        <v>195</v>
      </c>
      <c r="B3" s="603"/>
      <c r="C3" s="604"/>
      <c r="D3" s="84"/>
      <c r="E3" s="84"/>
      <c r="F3" s="84"/>
      <c r="G3" s="84"/>
      <c r="H3" s="84"/>
      <c r="I3" s="84"/>
      <c r="J3" s="84"/>
      <c r="K3" s="84"/>
      <c r="L3" s="84"/>
      <c r="M3" s="84"/>
      <c r="N3" s="84"/>
      <c r="O3" s="84"/>
      <c r="P3" s="84"/>
      <c r="Q3" s="84"/>
      <c r="R3" s="84"/>
      <c r="S3" s="84"/>
      <c r="T3" s="84"/>
    </row>
    <row r="4" spans="1:20" s="83" customFormat="1" ht="20.100000000000001" customHeight="1">
      <c r="A4" s="602" t="s">
        <v>196</v>
      </c>
      <c r="B4" s="603"/>
      <c r="C4" s="604"/>
      <c r="D4" s="84"/>
      <c r="E4" s="84"/>
      <c r="F4" s="84"/>
      <c r="G4" s="84"/>
      <c r="H4" s="84"/>
      <c r="I4" s="84"/>
      <c r="J4" s="84"/>
      <c r="K4" s="84"/>
      <c r="L4" s="84"/>
      <c r="M4" s="84"/>
      <c r="N4" s="84"/>
      <c r="O4" s="84"/>
      <c r="P4" s="84"/>
      <c r="Q4" s="84"/>
      <c r="R4" s="84"/>
      <c r="S4" s="84"/>
      <c r="T4" s="84"/>
    </row>
    <row r="5" spans="1:20" s="83" customFormat="1" ht="20.100000000000001" customHeight="1">
      <c r="A5" s="602" t="s">
        <v>998</v>
      </c>
      <c r="B5" s="603"/>
      <c r="C5" s="604"/>
      <c r="D5" s="84"/>
      <c r="E5" s="84"/>
      <c r="F5" s="84"/>
      <c r="G5" s="84"/>
      <c r="H5" s="84"/>
      <c r="I5" s="84"/>
      <c r="J5" s="84"/>
      <c r="K5" s="84"/>
      <c r="L5" s="84"/>
      <c r="M5" s="84"/>
      <c r="N5" s="84"/>
      <c r="O5" s="84"/>
      <c r="P5" s="84"/>
      <c r="Q5" s="84"/>
      <c r="R5" s="84"/>
      <c r="S5" s="84"/>
      <c r="T5" s="84"/>
    </row>
    <row r="6" spans="1:20" ht="30" customHeight="1">
      <c r="A6" s="673" t="s">
        <v>641</v>
      </c>
      <c r="B6" s="674"/>
      <c r="C6" s="675"/>
    </row>
    <row r="7" spans="1:20" s="52" customFormat="1" ht="15" customHeight="1">
      <c r="A7" s="100"/>
      <c r="B7" s="74"/>
      <c r="C7" s="514"/>
    </row>
    <row r="8" spans="1:20" s="52" customFormat="1" ht="70.900000000000006" customHeight="1">
      <c r="A8" s="679" t="s">
        <v>1009</v>
      </c>
      <c r="B8" s="680"/>
      <c r="C8" s="681"/>
      <c r="D8" s="52" t="s">
        <v>999</v>
      </c>
    </row>
    <row r="9" spans="1:20" s="52" customFormat="1" ht="15" customHeight="1">
      <c r="A9" s="667"/>
      <c r="B9" s="668"/>
      <c r="C9" s="669"/>
    </row>
    <row r="10" spans="1:20" s="52" customFormat="1" ht="15" customHeight="1">
      <c r="A10" s="667"/>
      <c r="B10" s="668"/>
      <c r="C10" s="669"/>
    </row>
    <row r="11" spans="1:20" s="52" customFormat="1" ht="69" customHeight="1">
      <c r="A11" s="679" t="s">
        <v>1010</v>
      </c>
      <c r="B11" s="680"/>
      <c r="C11" s="681"/>
    </row>
    <row r="12" spans="1:20" s="52" customFormat="1" ht="33" customHeight="1">
      <c r="A12" s="688"/>
      <c r="B12" s="689"/>
      <c r="C12" s="690"/>
    </row>
    <row r="13" spans="1:20" s="52" customFormat="1" ht="15" customHeight="1">
      <c r="A13" s="670"/>
      <c r="B13" s="671"/>
      <c r="C13" s="672"/>
    </row>
    <row r="15" spans="1:20">
      <c r="A15" s="31"/>
      <c r="B15" s="31"/>
      <c r="C15" s="7"/>
    </row>
    <row r="16" spans="1:20">
      <c r="A16" s="32"/>
      <c r="B16" s="32"/>
      <c r="C16" s="10"/>
    </row>
  </sheetData>
  <mergeCells count="11">
    <mergeCell ref="A13:C13"/>
    <mergeCell ref="A9:C9"/>
    <mergeCell ref="A10:C10"/>
    <mergeCell ref="A11:C11"/>
    <mergeCell ref="A1:C1"/>
    <mergeCell ref="A3:C3"/>
    <mergeCell ref="A4:C4"/>
    <mergeCell ref="A5:C5"/>
    <mergeCell ref="A6:C6"/>
    <mergeCell ref="A8:C8"/>
    <mergeCell ref="A12:C12"/>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T12"/>
  <sheetViews>
    <sheetView showGridLines="0" zoomScale="89" zoomScaleNormal="89" zoomScaleSheetLayoutView="70" workbookViewId="0">
      <selection activeCell="A15" sqref="A15"/>
    </sheetView>
  </sheetViews>
  <sheetFormatPr baseColWidth="10" defaultColWidth="11.42578125" defaultRowHeight="13.5"/>
  <cols>
    <col min="1" max="1" width="50" style="1" customWidth="1"/>
    <col min="2" max="2" width="6.5703125" style="1" customWidth="1"/>
    <col min="3" max="3" width="90.85546875" style="1" customWidth="1"/>
    <col min="4" max="16384" width="11.42578125" style="1"/>
  </cols>
  <sheetData>
    <row r="1" spans="1:20" ht="35.1" customHeight="1">
      <c r="A1" s="599" t="s">
        <v>177</v>
      </c>
      <c r="B1" s="600"/>
      <c r="C1" s="601"/>
    </row>
    <row r="2" spans="1:20" ht="6" customHeight="1">
      <c r="C2" s="83"/>
    </row>
    <row r="3" spans="1:20" s="83" customFormat="1" ht="20.100000000000001" customHeight="1">
      <c r="A3" s="602" t="s">
        <v>195</v>
      </c>
      <c r="B3" s="603"/>
      <c r="C3" s="604"/>
      <c r="D3" s="84"/>
      <c r="E3" s="84"/>
      <c r="F3" s="84"/>
      <c r="G3" s="84"/>
      <c r="H3" s="84"/>
      <c r="I3" s="84"/>
      <c r="J3" s="84"/>
      <c r="K3" s="84"/>
      <c r="L3" s="84"/>
      <c r="M3" s="84"/>
      <c r="N3" s="84"/>
      <c r="O3" s="84"/>
      <c r="P3" s="84"/>
      <c r="Q3" s="84"/>
      <c r="R3" s="84"/>
      <c r="S3" s="84"/>
      <c r="T3" s="84"/>
    </row>
    <row r="4" spans="1:20" s="83" customFormat="1" ht="20.100000000000001" customHeight="1">
      <c r="A4" s="602" t="s">
        <v>196</v>
      </c>
      <c r="B4" s="603"/>
      <c r="C4" s="604"/>
      <c r="D4" s="84"/>
      <c r="E4" s="84"/>
      <c r="F4" s="84"/>
      <c r="G4" s="84"/>
      <c r="H4" s="84"/>
      <c r="I4" s="84"/>
      <c r="J4" s="84"/>
      <c r="K4" s="84"/>
      <c r="L4" s="84"/>
      <c r="M4" s="84"/>
      <c r="N4" s="84"/>
      <c r="O4" s="84"/>
      <c r="P4" s="84"/>
      <c r="Q4" s="84"/>
      <c r="R4" s="84"/>
      <c r="S4" s="84"/>
      <c r="T4" s="84"/>
    </row>
    <row r="5" spans="1:20" s="83" customFormat="1" ht="20.100000000000001" customHeight="1">
      <c r="A5" s="602" t="s">
        <v>1000</v>
      </c>
      <c r="B5" s="603"/>
      <c r="C5" s="604"/>
      <c r="D5" s="84"/>
      <c r="E5" s="84"/>
      <c r="F5" s="84"/>
      <c r="G5" s="84"/>
      <c r="H5" s="84"/>
      <c r="I5" s="84"/>
      <c r="J5" s="84"/>
      <c r="K5" s="84"/>
      <c r="L5" s="84"/>
      <c r="M5" s="84"/>
      <c r="N5" s="84"/>
      <c r="O5" s="84"/>
      <c r="P5" s="84"/>
      <c r="Q5" s="84"/>
      <c r="R5" s="84"/>
      <c r="S5" s="84"/>
      <c r="T5" s="84"/>
    </row>
    <row r="6" spans="1:20" ht="30" customHeight="1">
      <c r="A6" s="673" t="s">
        <v>641</v>
      </c>
      <c r="B6" s="674"/>
      <c r="C6" s="675"/>
    </row>
    <row r="7" spans="1:20" s="52" customFormat="1" ht="15" customHeight="1">
      <c r="A7" s="100"/>
      <c r="B7" s="74"/>
      <c r="C7" s="514"/>
    </row>
    <row r="8" spans="1:20" s="52" customFormat="1" ht="38.450000000000003" customHeight="1">
      <c r="A8" s="679" t="s">
        <v>1008</v>
      </c>
      <c r="B8" s="680"/>
      <c r="C8" s="681"/>
    </row>
    <row r="9" spans="1:20" s="52" customFormat="1" ht="15" customHeight="1">
      <c r="A9" s="670"/>
      <c r="B9" s="671"/>
      <c r="C9" s="672"/>
    </row>
    <row r="11" spans="1:20">
      <c r="A11" s="31"/>
      <c r="B11" s="31"/>
      <c r="C11" s="7"/>
    </row>
    <row r="12" spans="1:20">
      <c r="A12" s="32"/>
      <c r="B12" s="32"/>
      <c r="C12" s="10"/>
    </row>
  </sheetData>
  <mergeCells count="7">
    <mergeCell ref="A9:C9"/>
    <mergeCell ref="A8:C8"/>
    <mergeCell ref="A1:C1"/>
    <mergeCell ref="A3:C3"/>
    <mergeCell ref="A4:C4"/>
    <mergeCell ref="A5:C5"/>
    <mergeCell ref="A6:C6"/>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T12"/>
  <sheetViews>
    <sheetView showGridLines="0" zoomScale="89" zoomScaleNormal="89" zoomScaleSheetLayoutView="70" workbookViewId="0">
      <selection activeCell="A11" sqref="A11"/>
    </sheetView>
  </sheetViews>
  <sheetFormatPr baseColWidth="10" defaultColWidth="11.42578125" defaultRowHeight="13.5"/>
  <cols>
    <col min="1" max="1" width="50" style="1" customWidth="1"/>
    <col min="2" max="2" width="6.5703125" style="1" customWidth="1"/>
    <col min="3" max="3" width="90.85546875" style="1" customWidth="1"/>
    <col min="4" max="16384" width="11.42578125" style="1"/>
  </cols>
  <sheetData>
    <row r="1" spans="1:20" ht="35.1" customHeight="1">
      <c r="A1" s="599" t="s">
        <v>177</v>
      </c>
      <c r="B1" s="600"/>
      <c r="C1" s="601"/>
    </row>
    <row r="2" spans="1:20" ht="6" customHeight="1">
      <c r="C2" s="83"/>
    </row>
    <row r="3" spans="1:20" s="83" customFormat="1" ht="20.100000000000001" customHeight="1">
      <c r="A3" s="602" t="s">
        <v>195</v>
      </c>
      <c r="B3" s="603"/>
      <c r="C3" s="604"/>
      <c r="D3" s="84"/>
      <c r="E3" s="84"/>
      <c r="F3" s="84"/>
      <c r="G3" s="84"/>
      <c r="H3" s="84"/>
      <c r="I3" s="84"/>
      <c r="J3" s="84"/>
      <c r="K3" s="84"/>
      <c r="L3" s="84"/>
      <c r="M3" s="84"/>
      <c r="N3" s="84"/>
      <c r="O3" s="84"/>
      <c r="P3" s="84"/>
      <c r="Q3" s="84"/>
      <c r="R3" s="84"/>
      <c r="S3" s="84"/>
      <c r="T3" s="84"/>
    </row>
    <row r="4" spans="1:20" s="83" customFormat="1" ht="20.100000000000001" customHeight="1">
      <c r="A4" s="602" t="s">
        <v>196</v>
      </c>
      <c r="B4" s="603"/>
      <c r="C4" s="604"/>
      <c r="D4" s="84"/>
      <c r="E4" s="84"/>
      <c r="F4" s="84"/>
      <c r="G4" s="84"/>
      <c r="H4" s="84"/>
      <c r="I4" s="84"/>
      <c r="J4" s="84"/>
      <c r="K4" s="84"/>
      <c r="L4" s="84"/>
      <c r="M4" s="84"/>
      <c r="N4" s="84"/>
      <c r="O4" s="84"/>
      <c r="P4" s="84"/>
      <c r="Q4" s="84"/>
      <c r="R4" s="84"/>
      <c r="S4" s="84"/>
      <c r="T4" s="84"/>
    </row>
    <row r="5" spans="1:20" s="83" customFormat="1" ht="20.100000000000001" customHeight="1">
      <c r="A5" s="602" t="s">
        <v>1001</v>
      </c>
      <c r="B5" s="603"/>
      <c r="C5" s="604"/>
      <c r="D5" s="84"/>
      <c r="E5" s="84"/>
      <c r="F5" s="84"/>
      <c r="G5" s="84"/>
      <c r="H5" s="84"/>
      <c r="I5" s="84"/>
      <c r="J5" s="84"/>
      <c r="K5" s="84"/>
      <c r="L5" s="84"/>
      <c r="M5" s="84"/>
      <c r="N5" s="84"/>
      <c r="O5" s="84"/>
      <c r="P5" s="84"/>
      <c r="Q5" s="84"/>
      <c r="R5" s="84"/>
      <c r="S5" s="84"/>
      <c r="T5" s="84"/>
    </row>
    <row r="6" spans="1:20" ht="30" customHeight="1">
      <c r="A6" s="673" t="s">
        <v>641</v>
      </c>
      <c r="B6" s="674"/>
      <c r="C6" s="675"/>
    </row>
    <row r="7" spans="1:20" s="52" customFormat="1" ht="15" customHeight="1">
      <c r="A7" s="100"/>
      <c r="B7" s="74"/>
      <c r="C7" s="514"/>
    </row>
    <row r="8" spans="1:20" s="52" customFormat="1" ht="37.15" customHeight="1">
      <c r="A8" s="679" t="s">
        <v>1007</v>
      </c>
      <c r="B8" s="680"/>
      <c r="C8" s="681"/>
    </row>
    <row r="9" spans="1:20" s="52" customFormat="1" ht="15" customHeight="1">
      <c r="A9" s="670"/>
      <c r="B9" s="671"/>
      <c r="C9" s="672"/>
    </row>
    <row r="11" spans="1:20">
      <c r="A11" s="31"/>
      <c r="B11" s="31"/>
      <c r="C11" s="7"/>
    </row>
    <row r="12" spans="1:20">
      <c r="A12" s="32"/>
      <c r="B12" s="32"/>
      <c r="C12" s="10"/>
    </row>
  </sheetData>
  <mergeCells count="7">
    <mergeCell ref="A9:C9"/>
    <mergeCell ref="A8:C8"/>
    <mergeCell ref="A1:C1"/>
    <mergeCell ref="A3:C3"/>
    <mergeCell ref="A4:C4"/>
    <mergeCell ref="A5:C5"/>
    <mergeCell ref="A6:C6"/>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T14"/>
  <sheetViews>
    <sheetView showGridLines="0" zoomScale="89" zoomScaleNormal="89" zoomScaleSheetLayoutView="70" workbookViewId="0">
      <selection activeCell="A19" sqref="A19"/>
    </sheetView>
  </sheetViews>
  <sheetFormatPr baseColWidth="10" defaultColWidth="11.42578125" defaultRowHeight="13.5"/>
  <cols>
    <col min="1" max="1" width="50" style="1" customWidth="1"/>
    <col min="2" max="2" width="6.5703125" style="1" customWidth="1"/>
    <col min="3" max="3" width="90.85546875" style="1" customWidth="1"/>
    <col min="4" max="16384" width="11.42578125" style="1"/>
  </cols>
  <sheetData>
    <row r="1" spans="1:20" ht="35.1" customHeight="1">
      <c r="A1" s="599" t="s">
        <v>177</v>
      </c>
      <c r="B1" s="600"/>
      <c r="C1" s="601"/>
    </row>
    <row r="2" spans="1:20" ht="6" customHeight="1">
      <c r="C2" s="83"/>
    </row>
    <row r="3" spans="1:20" s="83" customFormat="1" ht="20.100000000000001" customHeight="1">
      <c r="A3" s="602" t="s">
        <v>195</v>
      </c>
      <c r="B3" s="603"/>
      <c r="C3" s="604"/>
      <c r="D3" s="84"/>
      <c r="E3" s="84"/>
      <c r="F3" s="84"/>
      <c r="G3" s="84"/>
      <c r="H3" s="84"/>
      <c r="I3" s="84"/>
      <c r="J3" s="84"/>
      <c r="K3" s="84"/>
      <c r="L3" s="84"/>
      <c r="M3" s="84"/>
      <c r="N3" s="84"/>
      <c r="O3" s="84"/>
      <c r="P3" s="84"/>
      <c r="Q3" s="84"/>
      <c r="R3" s="84"/>
      <c r="S3" s="84"/>
      <c r="T3" s="84"/>
    </row>
    <row r="4" spans="1:20" s="83" customFormat="1" ht="20.100000000000001" customHeight="1">
      <c r="A4" s="602" t="s">
        <v>196</v>
      </c>
      <c r="B4" s="603"/>
      <c r="C4" s="604"/>
      <c r="D4" s="84"/>
      <c r="E4" s="84"/>
      <c r="F4" s="84"/>
      <c r="G4" s="84"/>
      <c r="H4" s="84"/>
      <c r="I4" s="84"/>
      <c r="J4" s="84"/>
      <c r="K4" s="84"/>
      <c r="L4" s="84"/>
      <c r="M4" s="84"/>
      <c r="N4" s="84"/>
      <c r="O4" s="84"/>
      <c r="P4" s="84"/>
      <c r="Q4" s="84"/>
      <c r="R4" s="84"/>
      <c r="S4" s="84"/>
      <c r="T4" s="84"/>
    </row>
    <row r="5" spans="1:20" s="83" customFormat="1" ht="20.100000000000001" customHeight="1">
      <c r="A5" s="602" t="s">
        <v>1002</v>
      </c>
      <c r="B5" s="603"/>
      <c r="C5" s="604"/>
      <c r="D5" s="84"/>
      <c r="E5" s="84"/>
      <c r="F5" s="84"/>
      <c r="G5" s="84"/>
      <c r="H5" s="84"/>
      <c r="I5" s="84"/>
      <c r="J5" s="84"/>
      <c r="K5" s="84"/>
      <c r="L5" s="84"/>
      <c r="M5" s="84"/>
      <c r="N5" s="84"/>
      <c r="O5" s="84"/>
      <c r="P5" s="84"/>
      <c r="Q5" s="84"/>
      <c r="R5" s="84"/>
      <c r="S5" s="84"/>
      <c r="T5" s="84"/>
    </row>
    <row r="6" spans="1:20" ht="30" customHeight="1">
      <c r="A6" s="673" t="s">
        <v>641</v>
      </c>
      <c r="B6" s="674"/>
      <c r="C6" s="675"/>
    </row>
    <row r="7" spans="1:20" s="52" customFormat="1" ht="15" customHeight="1">
      <c r="A7" s="100"/>
      <c r="B7" s="74"/>
      <c r="C7" s="514"/>
    </row>
    <row r="8" spans="1:20" s="52" customFormat="1" ht="29.25" customHeight="1">
      <c r="A8" s="682" t="s">
        <v>1006</v>
      </c>
      <c r="B8" s="680"/>
      <c r="C8" s="681"/>
    </row>
    <row r="9" spans="1:20" s="52" customFormat="1" ht="15" customHeight="1">
      <c r="A9" s="667"/>
      <c r="B9" s="668"/>
      <c r="C9" s="669"/>
    </row>
    <row r="10" spans="1:20" s="52" customFormat="1" ht="15" customHeight="1">
      <c r="A10" s="667"/>
      <c r="B10" s="668"/>
      <c r="C10" s="669"/>
    </row>
    <row r="11" spans="1:20" s="52" customFormat="1" ht="15" customHeight="1">
      <c r="A11" s="670"/>
      <c r="B11" s="671"/>
      <c r="C11" s="672"/>
    </row>
    <row r="13" spans="1:20">
      <c r="A13" s="31"/>
      <c r="B13" s="31"/>
      <c r="C13" s="7"/>
    </row>
    <row r="14" spans="1:20">
      <c r="A14" s="32"/>
      <c r="B14" s="32"/>
      <c r="C14" s="10"/>
    </row>
  </sheetData>
  <mergeCells count="9">
    <mergeCell ref="A11:C11"/>
    <mergeCell ref="A9:C9"/>
    <mergeCell ref="A10:C10"/>
    <mergeCell ref="A8:C8"/>
    <mergeCell ref="A1:C1"/>
    <mergeCell ref="A3:C3"/>
    <mergeCell ref="A4:C4"/>
    <mergeCell ref="A5:C5"/>
    <mergeCell ref="A6:C6"/>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T15"/>
  <sheetViews>
    <sheetView showGridLines="0" zoomScale="89" zoomScaleNormal="89" zoomScaleSheetLayoutView="70" workbookViewId="0">
      <selection activeCell="A17" sqref="A17"/>
    </sheetView>
  </sheetViews>
  <sheetFormatPr baseColWidth="10" defaultColWidth="11.42578125" defaultRowHeight="13.5"/>
  <cols>
    <col min="1" max="1" width="50" style="1" customWidth="1"/>
    <col min="2" max="2" width="6.5703125" style="1" customWidth="1"/>
    <col min="3" max="3" width="90.85546875" style="1" customWidth="1"/>
    <col min="4" max="16384" width="11.42578125" style="1"/>
  </cols>
  <sheetData>
    <row r="1" spans="1:20" ht="35.1" customHeight="1">
      <c r="A1" s="599" t="s">
        <v>177</v>
      </c>
      <c r="B1" s="600"/>
      <c r="C1" s="601"/>
    </row>
    <row r="2" spans="1:20" ht="6" customHeight="1">
      <c r="C2" s="83"/>
    </row>
    <row r="3" spans="1:20" s="83" customFormat="1" ht="20.100000000000001" customHeight="1">
      <c r="A3" s="602" t="s">
        <v>195</v>
      </c>
      <c r="B3" s="603"/>
      <c r="C3" s="604"/>
      <c r="D3" s="84"/>
      <c r="E3" s="84"/>
      <c r="F3" s="84"/>
      <c r="G3" s="84"/>
      <c r="H3" s="84"/>
      <c r="I3" s="84"/>
      <c r="J3" s="84"/>
      <c r="K3" s="84"/>
      <c r="L3" s="84"/>
      <c r="M3" s="84"/>
      <c r="N3" s="84"/>
      <c r="O3" s="84"/>
      <c r="P3" s="84"/>
      <c r="Q3" s="84"/>
      <c r="R3" s="84"/>
      <c r="S3" s="84"/>
      <c r="T3" s="84"/>
    </row>
    <row r="4" spans="1:20" s="83" customFormat="1" ht="20.100000000000001" customHeight="1">
      <c r="A4" s="602" t="s">
        <v>196</v>
      </c>
      <c r="B4" s="603"/>
      <c r="C4" s="604"/>
      <c r="D4" s="84"/>
      <c r="E4" s="84"/>
      <c r="F4" s="84"/>
      <c r="G4" s="84"/>
      <c r="H4" s="84"/>
      <c r="I4" s="84"/>
      <c r="J4" s="84"/>
      <c r="K4" s="84"/>
      <c r="L4" s="84"/>
      <c r="M4" s="84"/>
      <c r="N4" s="84"/>
      <c r="O4" s="84"/>
      <c r="P4" s="84"/>
      <c r="Q4" s="84"/>
      <c r="R4" s="84"/>
      <c r="S4" s="84"/>
      <c r="T4" s="84"/>
    </row>
    <row r="5" spans="1:20" s="83" customFormat="1" ht="20.100000000000001" customHeight="1">
      <c r="A5" s="602" t="s">
        <v>1003</v>
      </c>
      <c r="B5" s="603"/>
      <c r="C5" s="604"/>
      <c r="D5" s="84"/>
      <c r="E5" s="84"/>
      <c r="F5" s="84"/>
      <c r="G5" s="84"/>
      <c r="H5" s="84"/>
      <c r="I5" s="84"/>
      <c r="J5" s="84"/>
      <c r="K5" s="84"/>
      <c r="L5" s="84"/>
      <c r="M5" s="84"/>
      <c r="N5" s="84"/>
      <c r="O5" s="84"/>
      <c r="P5" s="84"/>
      <c r="Q5" s="84"/>
      <c r="R5" s="84"/>
      <c r="S5" s="84"/>
      <c r="T5" s="84"/>
    </row>
    <row r="6" spans="1:20" ht="30" customHeight="1">
      <c r="A6" s="673" t="s">
        <v>641</v>
      </c>
      <c r="B6" s="674"/>
      <c r="C6" s="675"/>
    </row>
    <row r="7" spans="1:20" s="52" customFormat="1" ht="15" customHeight="1">
      <c r="A7" s="100"/>
      <c r="B7" s="74"/>
      <c r="C7" s="514"/>
    </row>
    <row r="8" spans="1:20" s="52" customFormat="1" ht="29.25" customHeight="1">
      <c r="A8" s="682" t="s">
        <v>1004</v>
      </c>
      <c r="B8" s="680"/>
      <c r="C8" s="681"/>
    </row>
    <row r="9" spans="1:20" s="52" customFormat="1" ht="15" customHeight="1">
      <c r="A9" s="667"/>
      <c r="B9" s="668"/>
      <c r="C9" s="669"/>
    </row>
    <row r="10" spans="1:20" s="52" customFormat="1" ht="15" customHeight="1">
      <c r="A10" s="667"/>
      <c r="B10" s="668"/>
      <c r="C10" s="669"/>
    </row>
    <row r="11" spans="1:20" s="52" customFormat="1" ht="49.5" customHeight="1">
      <c r="A11" s="679" t="s">
        <v>1005</v>
      </c>
      <c r="B11" s="680"/>
      <c r="C11" s="681"/>
    </row>
    <row r="12" spans="1:20" s="52" customFormat="1" ht="15" customHeight="1">
      <c r="A12" s="670"/>
      <c r="B12" s="671"/>
      <c r="C12" s="672"/>
    </row>
    <row r="14" spans="1:20">
      <c r="A14" s="31"/>
      <c r="B14" s="31"/>
      <c r="C14" s="7"/>
    </row>
    <row r="15" spans="1:20">
      <c r="A15" s="32"/>
      <c r="B15" s="32"/>
      <c r="C15" s="10"/>
    </row>
  </sheetData>
  <mergeCells count="10">
    <mergeCell ref="A12:C12"/>
    <mergeCell ref="A9:C9"/>
    <mergeCell ref="A10:C10"/>
    <mergeCell ref="A11:C11"/>
    <mergeCell ref="A8:C8"/>
    <mergeCell ref="A1:C1"/>
    <mergeCell ref="A3:C3"/>
    <mergeCell ref="A4:C4"/>
    <mergeCell ref="A5:C5"/>
    <mergeCell ref="A6:C6"/>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T12"/>
  <sheetViews>
    <sheetView showGridLines="0" zoomScale="89" zoomScaleNormal="89" zoomScaleSheetLayoutView="70" workbookViewId="0">
      <selection activeCell="A17" sqref="A17"/>
    </sheetView>
  </sheetViews>
  <sheetFormatPr baseColWidth="10" defaultColWidth="11.42578125" defaultRowHeight="13.5"/>
  <cols>
    <col min="1" max="1" width="50" style="1" customWidth="1"/>
    <col min="2" max="2" width="6.5703125" style="1" customWidth="1"/>
    <col min="3" max="3" width="90.85546875" style="1" customWidth="1"/>
    <col min="4" max="16384" width="11.42578125" style="1"/>
  </cols>
  <sheetData>
    <row r="1" spans="1:20" ht="35.1" customHeight="1">
      <c r="A1" s="599" t="s">
        <v>177</v>
      </c>
      <c r="B1" s="600"/>
      <c r="C1" s="601"/>
    </row>
    <row r="2" spans="1:20" ht="6" customHeight="1">
      <c r="C2" s="83"/>
    </row>
    <row r="3" spans="1:20" s="83" customFormat="1" ht="20.100000000000001" customHeight="1">
      <c r="A3" s="602" t="s">
        <v>195</v>
      </c>
      <c r="B3" s="603"/>
      <c r="C3" s="604"/>
      <c r="D3" s="84"/>
      <c r="E3" s="84"/>
      <c r="F3" s="84"/>
      <c r="G3" s="84"/>
      <c r="H3" s="84"/>
      <c r="I3" s="84"/>
      <c r="J3" s="84"/>
      <c r="K3" s="84"/>
      <c r="L3" s="84"/>
      <c r="M3" s="84"/>
      <c r="N3" s="84"/>
      <c r="O3" s="84"/>
      <c r="P3" s="84"/>
      <c r="Q3" s="84"/>
      <c r="R3" s="84"/>
      <c r="S3" s="84"/>
      <c r="T3" s="84"/>
    </row>
    <row r="4" spans="1:20" s="83" customFormat="1" ht="20.100000000000001" customHeight="1">
      <c r="A4" s="602" t="s">
        <v>196</v>
      </c>
      <c r="B4" s="603"/>
      <c r="C4" s="604"/>
      <c r="D4" s="84"/>
      <c r="E4" s="84"/>
      <c r="F4" s="84"/>
      <c r="G4" s="84"/>
      <c r="H4" s="84"/>
      <c r="I4" s="84"/>
      <c r="J4" s="84"/>
      <c r="K4" s="84"/>
      <c r="L4" s="84"/>
      <c r="M4" s="84"/>
      <c r="N4" s="84"/>
      <c r="O4" s="84"/>
      <c r="P4" s="84"/>
      <c r="Q4" s="84"/>
      <c r="R4" s="84"/>
      <c r="S4" s="84"/>
      <c r="T4" s="84"/>
    </row>
    <row r="5" spans="1:20" s="83" customFormat="1" ht="20.100000000000001" customHeight="1">
      <c r="A5" s="602" t="s">
        <v>640</v>
      </c>
      <c r="B5" s="603"/>
      <c r="C5" s="604"/>
      <c r="D5" s="84"/>
      <c r="E5" s="84"/>
      <c r="F5" s="84"/>
      <c r="G5" s="84"/>
      <c r="H5" s="84"/>
      <c r="I5" s="84"/>
      <c r="J5" s="84"/>
      <c r="K5" s="84"/>
      <c r="L5" s="84"/>
      <c r="M5" s="84"/>
      <c r="N5" s="84"/>
      <c r="O5" s="84"/>
      <c r="P5" s="84"/>
      <c r="Q5" s="84"/>
      <c r="R5" s="84"/>
      <c r="S5" s="84"/>
      <c r="T5" s="84"/>
    </row>
    <row r="6" spans="1:20" ht="30" customHeight="1">
      <c r="A6" s="673" t="s">
        <v>641</v>
      </c>
      <c r="B6" s="674"/>
      <c r="C6" s="675"/>
    </row>
    <row r="7" spans="1:20" s="52" customFormat="1" ht="15" customHeight="1">
      <c r="A7" s="100"/>
      <c r="B7" s="74"/>
      <c r="C7" s="277"/>
    </row>
    <row r="8" spans="1:20" s="52" customFormat="1" ht="54.75" customHeight="1">
      <c r="A8" s="688" t="s">
        <v>642</v>
      </c>
      <c r="B8" s="689"/>
      <c r="C8" s="690"/>
    </row>
    <row r="9" spans="1:20" s="52" customFormat="1" ht="15" customHeight="1">
      <c r="A9" s="670"/>
      <c r="B9" s="671"/>
      <c r="C9" s="672"/>
    </row>
    <row r="11" spans="1:20">
      <c r="A11" s="31"/>
      <c r="B11" s="31"/>
      <c r="C11" s="7"/>
    </row>
    <row r="12" spans="1:20">
      <c r="A12" s="32"/>
      <c r="B12" s="32"/>
      <c r="C12" s="10"/>
    </row>
  </sheetData>
  <mergeCells count="7">
    <mergeCell ref="A9:C9"/>
    <mergeCell ref="A1:C1"/>
    <mergeCell ref="A3:C3"/>
    <mergeCell ref="A4:C4"/>
    <mergeCell ref="A5:C5"/>
    <mergeCell ref="A6:C6"/>
    <mergeCell ref="A8:C8"/>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O290"/>
  <sheetViews>
    <sheetView showGridLines="0" topLeftCell="A119" workbookViewId="0">
      <selection activeCell="H131" sqref="H131"/>
    </sheetView>
  </sheetViews>
  <sheetFormatPr baseColWidth="10" defaultColWidth="11.42578125" defaultRowHeight="13.5"/>
  <cols>
    <col min="1" max="7" width="5" style="1" customWidth="1"/>
    <col min="8" max="8" width="52.85546875" style="1" customWidth="1"/>
    <col min="9" max="9" width="12.28515625" style="1" customWidth="1"/>
    <col min="10" max="10" width="11.140625" style="1" customWidth="1"/>
    <col min="11" max="11" width="13.42578125" style="1" customWidth="1"/>
    <col min="12" max="12" width="13.140625" style="1" customWidth="1"/>
    <col min="13" max="13" width="16.5703125" style="1" customWidth="1"/>
    <col min="14" max="15" width="16.140625" style="1" customWidth="1"/>
    <col min="16" max="16384" width="11.42578125" style="1"/>
  </cols>
  <sheetData>
    <row r="1" spans="1:15" ht="35.1" customHeight="1">
      <c r="A1" s="599" t="s">
        <v>124</v>
      </c>
      <c r="B1" s="600"/>
      <c r="C1" s="600"/>
      <c r="D1" s="600"/>
      <c r="E1" s="600"/>
      <c r="F1" s="600"/>
      <c r="G1" s="600"/>
      <c r="H1" s="600"/>
      <c r="I1" s="600"/>
      <c r="J1" s="600"/>
      <c r="K1" s="600"/>
      <c r="L1" s="600"/>
      <c r="M1" s="600"/>
      <c r="N1" s="600"/>
      <c r="O1" s="601"/>
    </row>
    <row r="2" spans="1:15" ht="8.1" customHeight="1">
      <c r="A2" s="120"/>
      <c r="B2" s="120"/>
      <c r="C2" s="120"/>
      <c r="D2" s="120"/>
      <c r="E2" s="120"/>
      <c r="F2" s="120"/>
      <c r="G2" s="120"/>
      <c r="H2" s="120"/>
      <c r="I2" s="120"/>
      <c r="J2" s="120"/>
      <c r="K2" s="120"/>
      <c r="L2" s="120"/>
      <c r="M2" s="120"/>
      <c r="N2" s="120"/>
      <c r="O2" s="120"/>
    </row>
    <row r="3" spans="1:15" ht="19.350000000000001" customHeight="1">
      <c r="A3" s="701" t="s">
        <v>195</v>
      </c>
      <c r="B3" s="702"/>
      <c r="C3" s="702"/>
      <c r="D3" s="702"/>
      <c r="E3" s="702"/>
      <c r="F3" s="702"/>
      <c r="G3" s="702"/>
      <c r="H3" s="702"/>
      <c r="I3" s="702"/>
      <c r="J3" s="702"/>
      <c r="K3" s="702"/>
      <c r="L3" s="702"/>
      <c r="M3" s="702"/>
      <c r="N3" s="702"/>
      <c r="O3" s="703"/>
    </row>
    <row r="4" spans="1:15" ht="19.350000000000001" customHeight="1">
      <c r="A4" s="701" t="s">
        <v>196</v>
      </c>
      <c r="B4" s="702"/>
      <c r="C4" s="702"/>
      <c r="D4" s="702"/>
      <c r="E4" s="702"/>
      <c r="F4" s="702"/>
      <c r="G4" s="702"/>
      <c r="H4" s="702"/>
      <c r="I4" s="702"/>
      <c r="J4" s="702"/>
      <c r="K4" s="702"/>
      <c r="L4" s="702"/>
      <c r="M4" s="702"/>
      <c r="N4" s="702"/>
      <c r="O4" s="703"/>
    </row>
    <row r="5" spans="1:15" s="207" customFormat="1" ht="19.899999999999999" customHeight="1">
      <c r="A5" s="691" t="s">
        <v>81</v>
      </c>
      <c r="B5" s="691" t="s">
        <v>125</v>
      </c>
      <c r="C5" s="691" t="s">
        <v>39</v>
      </c>
      <c r="D5" s="691" t="s">
        <v>37</v>
      </c>
      <c r="E5" s="691" t="s">
        <v>38</v>
      </c>
      <c r="F5" s="691" t="s">
        <v>7</v>
      </c>
      <c r="G5" s="691" t="s">
        <v>70</v>
      </c>
      <c r="H5" s="699" t="s">
        <v>8</v>
      </c>
      <c r="I5" s="691" t="s">
        <v>126</v>
      </c>
      <c r="J5" s="693" t="s">
        <v>127</v>
      </c>
      <c r="K5" s="694"/>
      <c r="L5" s="695"/>
      <c r="M5" s="693" t="s">
        <v>128</v>
      </c>
      <c r="N5" s="694"/>
      <c r="O5" s="695"/>
    </row>
    <row r="6" spans="1:15" s="207" customFormat="1" ht="19.899999999999999" customHeight="1">
      <c r="A6" s="692"/>
      <c r="B6" s="692"/>
      <c r="C6" s="692"/>
      <c r="D6" s="692"/>
      <c r="E6" s="692"/>
      <c r="F6" s="692"/>
      <c r="G6" s="692"/>
      <c r="H6" s="700"/>
      <c r="I6" s="692"/>
      <c r="J6" s="208" t="s">
        <v>129</v>
      </c>
      <c r="K6" s="208" t="s">
        <v>159</v>
      </c>
      <c r="L6" s="208" t="s">
        <v>130</v>
      </c>
      <c r="M6" s="208" t="s">
        <v>87</v>
      </c>
      <c r="N6" s="208" t="s">
        <v>160</v>
      </c>
      <c r="O6" s="208" t="s">
        <v>16</v>
      </c>
    </row>
    <row r="7" spans="1:15" s="360" customFormat="1" ht="20.25" customHeight="1">
      <c r="A7" s="352" t="s">
        <v>458</v>
      </c>
      <c r="B7" s="352" t="s">
        <v>455</v>
      </c>
      <c r="C7" s="352" t="s">
        <v>455</v>
      </c>
      <c r="D7" s="352" t="s">
        <v>459</v>
      </c>
      <c r="E7" s="352" t="s">
        <v>455</v>
      </c>
      <c r="F7" s="352" t="s">
        <v>457</v>
      </c>
      <c r="G7" s="352"/>
      <c r="H7" s="355" t="s">
        <v>598</v>
      </c>
      <c r="I7" s="352" t="s">
        <v>742</v>
      </c>
      <c r="J7" s="352" t="s">
        <v>460</v>
      </c>
      <c r="K7" s="352" t="s">
        <v>459</v>
      </c>
      <c r="L7" s="352" t="s">
        <v>459</v>
      </c>
      <c r="M7" s="351">
        <v>98548693</v>
      </c>
      <c r="N7" s="351">
        <v>76088777.310000002</v>
      </c>
      <c r="O7" s="351">
        <v>76083079.359999999</v>
      </c>
    </row>
    <row r="8" spans="1:15" s="210" customFormat="1" ht="43.5" customHeight="1">
      <c r="A8" s="704" t="s">
        <v>638</v>
      </c>
      <c r="B8" s="705"/>
      <c r="C8" s="705"/>
      <c r="D8" s="705"/>
      <c r="E8" s="705"/>
      <c r="F8" s="705"/>
      <c r="G8" s="705"/>
      <c r="H8" s="705"/>
      <c r="I8" s="705"/>
      <c r="J8" s="705"/>
      <c r="K8" s="705"/>
      <c r="L8" s="705"/>
      <c r="M8" s="705"/>
      <c r="N8" s="705"/>
      <c r="O8" s="706"/>
    </row>
    <row r="9" spans="1:15" s="210" customFormat="1" ht="100.15" customHeight="1">
      <c r="A9" s="704" t="s">
        <v>639</v>
      </c>
      <c r="B9" s="705"/>
      <c r="C9" s="705"/>
      <c r="D9" s="705"/>
      <c r="E9" s="705"/>
      <c r="F9" s="705"/>
      <c r="G9" s="705"/>
      <c r="H9" s="705"/>
      <c r="I9" s="705"/>
      <c r="J9" s="705"/>
      <c r="K9" s="705"/>
      <c r="L9" s="705"/>
      <c r="M9" s="705"/>
      <c r="N9" s="705"/>
      <c r="O9" s="706"/>
    </row>
    <row r="10" spans="1:15" s="207" customFormat="1" ht="19.899999999999999" customHeight="1">
      <c r="A10" s="691" t="s">
        <v>81</v>
      </c>
      <c r="B10" s="691" t="s">
        <v>125</v>
      </c>
      <c r="C10" s="691" t="s">
        <v>39</v>
      </c>
      <c r="D10" s="691" t="s">
        <v>37</v>
      </c>
      <c r="E10" s="691" t="s">
        <v>38</v>
      </c>
      <c r="F10" s="691" t="s">
        <v>7</v>
      </c>
      <c r="G10" s="691" t="s">
        <v>70</v>
      </c>
      <c r="H10" s="699" t="s">
        <v>8</v>
      </c>
      <c r="I10" s="691" t="s">
        <v>126</v>
      </c>
      <c r="J10" s="693" t="s">
        <v>127</v>
      </c>
      <c r="K10" s="694"/>
      <c r="L10" s="695"/>
      <c r="M10" s="693" t="s">
        <v>128</v>
      </c>
      <c r="N10" s="694"/>
      <c r="O10" s="695"/>
    </row>
    <row r="11" spans="1:15" s="207" customFormat="1" ht="19.899999999999999" customHeight="1">
      <c r="A11" s="692"/>
      <c r="B11" s="692"/>
      <c r="C11" s="692"/>
      <c r="D11" s="692"/>
      <c r="E11" s="692"/>
      <c r="F11" s="692"/>
      <c r="G11" s="692"/>
      <c r="H11" s="700"/>
      <c r="I11" s="692"/>
      <c r="J11" s="208" t="s">
        <v>129</v>
      </c>
      <c r="K11" s="208" t="s">
        <v>159</v>
      </c>
      <c r="L11" s="208" t="s">
        <v>130</v>
      </c>
      <c r="M11" s="208" t="s">
        <v>87</v>
      </c>
      <c r="N11" s="208" t="s">
        <v>160</v>
      </c>
      <c r="O11" s="208" t="s">
        <v>16</v>
      </c>
    </row>
    <row r="12" spans="1:15" s="222" customFormat="1" ht="15" customHeight="1">
      <c r="A12" s="349" t="s">
        <v>458</v>
      </c>
      <c r="B12" s="349" t="s">
        <v>455</v>
      </c>
      <c r="C12" s="349" t="s">
        <v>455</v>
      </c>
      <c r="D12" s="349" t="s">
        <v>459</v>
      </c>
      <c r="E12" s="349" t="s">
        <v>458</v>
      </c>
      <c r="F12" s="349" t="s">
        <v>461</v>
      </c>
      <c r="G12" s="349"/>
      <c r="H12" s="350" t="s">
        <v>462</v>
      </c>
      <c r="I12" s="349" t="s">
        <v>742</v>
      </c>
      <c r="J12" s="349" t="s">
        <v>463</v>
      </c>
      <c r="K12" s="349" t="s">
        <v>596</v>
      </c>
      <c r="L12" s="349" t="s">
        <v>596</v>
      </c>
      <c r="M12" s="351">
        <v>87998251</v>
      </c>
      <c r="N12" s="351">
        <v>63773892.690000005</v>
      </c>
      <c r="O12" s="351">
        <v>63771251.890000008</v>
      </c>
    </row>
    <row r="13" spans="1:15" s="207" customFormat="1">
      <c r="A13" s="696"/>
      <c r="B13" s="697"/>
      <c r="C13" s="697"/>
      <c r="D13" s="697"/>
      <c r="E13" s="697"/>
      <c r="F13" s="697"/>
      <c r="G13" s="697"/>
      <c r="H13" s="697"/>
      <c r="I13" s="697"/>
      <c r="J13" s="697"/>
      <c r="K13" s="697"/>
      <c r="L13" s="697"/>
      <c r="M13" s="697"/>
      <c r="N13" s="697"/>
      <c r="O13" s="698"/>
    </row>
    <row r="14" spans="1:15" s="207" customFormat="1" ht="20.45" customHeight="1">
      <c r="A14" s="704" t="s">
        <v>744</v>
      </c>
      <c r="B14" s="705"/>
      <c r="C14" s="705"/>
      <c r="D14" s="705"/>
      <c r="E14" s="705"/>
      <c r="F14" s="705"/>
      <c r="G14" s="705"/>
      <c r="H14" s="705"/>
      <c r="I14" s="705"/>
      <c r="J14" s="705"/>
      <c r="K14" s="705"/>
      <c r="L14" s="705"/>
      <c r="M14" s="705"/>
      <c r="N14" s="705"/>
      <c r="O14" s="706"/>
    </row>
    <row r="15" spans="1:15" s="207" customFormat="1" ht="14.45" customHeight="1">
      <c r="A15" s="707" t="s">
        <v>745</v>
      </c>
      <c r="B15" s="708"/>
      <c r="C15" s="708"/>
      <c r="D15" s="708"/>
      <c r="E15" s="708"/>
      <c r="F15" s="708"/>
      <c r="G15" s="708"/>
      <c r="H15" s="708"/>
      <c r="I15" s="708"/>
      <c r="J15" s="708"/>
      <c r="K15" s="708"/>
      <c r="L15" s="708"/>
      <c r="M15" s="708"/>
      <c r="N15" s="708"/>
      <c r="O15" s="709"/>
    </row>
    <row r="16" spans="1:15" s="207" customFormat="1" ht="19.899999999999999" customHeight="1">
      <c r="A16" s="691" t="s">
        <v>81</v>
      </c>
      <c r="B16" s="691" t="s">
        <v>125</v>
      </c>
      <c r="C16" s="691" t="s">
        <v>39</v>
      </c>
      <c r="D16" s="691" t="s">
        <v>37</v>
      </c>
      <c r="E16" s="691" t="s">
        <v>38</v>
      </c>
      <c r="F16" s="691" t="s">
        <v>7</v>
      </c>
      <c r="G16" s="691" t="s">
        <v>70</v>
      </c>
      <c r="H16" s="699" t="s">
        <v>8</v>
      </c>
      <c r="I16" s="691" t="s">
        <v>126</v>
      </c>
      <c r="J16" s="693" t="s">
        <v>127</v>
      </c>
      <c r="K16" s="694"/>
      <c r="L16" s="695"/>
      <c r="M16" s="693" t="s">
        <v>128</v>
      </c>
      <c r="N16" s="694"/>
      <c r="O16" s="695"/>
    </row>
    <row r="17" spans="1:15" s="207" customFormat="1" ht="19.899999999999999" customHeight="1">
      <c r="A17" s="692"/>
      <c r="B17" s="692"/>
      <c r="C17" s="692"/>
      <c r="D17" s="692"/>
      <c r="E17" s="692"/>
      <c r="F17" s="692"/>
      <c r="G17" s="692"/>
      <c r="H17" s="700"/>
      <c r="I17" s="692"/>
      <c r="J17" s="208" t="s">
        <v>129</v>
      </c>
      <c r="K17" s="208" t="s">
        <v>159</v>
      </c>
      <c r="L17" s="208" t="s">
        <v>130</v>
      </c>
      <c r="M17" s="208" t="s">
        <v>87</v>
      </c>
      <c r="N17" s="208" t="s">
        <v>160</v>
      </c>
      <c r="O17" s="208" t="s">
        <v>16</v>
      </c>
    </row>
    <row r="18" spans="1:15" s="222" customFormat="1" ht="15" customHeight="1">
      <c r="A18" s="358" t="s">
        <v>453</v>
      </c>
      <c r="B18" s="358" t="s">
        <v>459</v>
      </c>
      <c r="C18" s="358" t="s">
        <v>455</v>
      </c>
      <c r="D18" s="358" t="s">
        <v>456</v>
      </c>
      <c r="E18" s="358" t="s">
        <v>455</v>
      </c>
      <c r="F18" s="358" t="s">
        <v>464</v>
      </c>
      <c r="G18" s="358"/>
      <c r="H18" s="359" t="s">
        <v>465</v>
      </c>
      <c r="I18" s="358" t="s">
        <v>213</v>
      </c>
      <c r="J18" s="349" t="s">
        <v>463</v>
      </c>
      <c r="K18" s="349" t="s">
        <v>627</v>
      </c>
      <c r="L18" s="349" t="s">
        <v>627</v>
      </c>
      <c r="M18" s="351">
        <v>280741455</v>
      </c>
      <c r="N18" s="351">
        <v>187737358.38</v>
      </c>
      <c r="O18" s="351">
        <v>184806434.38</v>
      </c>
    </row>
    <row r="19" spans="1:15" s="207" customFormat="1" ht="9.6" customHeight="1">
      <c r="A19" s="696"/>
      <c r="B19" s="697"/>
      <c r="C19" s="697"/>
      <c r="D19" s="697"/>
      <c r="E19" s="697"/>
      <c r="F19" s="697"/>
      <c r="G19" s="697"/>
      <c r="H19" s="697"/>
      <c r="I19" s="697"/>
      <c r="J19" s="697"/>
      <c r="K19" s="697"/>
      <c r="L19" s="697"/>
      <c r="M19" s="697"/>
      <c r="N19" s="697"/>
      <c r="O19" s="698"/>
    </row>
    <row r="20" spans="1:15" s="210" customFormat="1" ht="38.25" customHeight="1">
      <c r="A20" s="715" t="s">
        <v>628</v>
      </c>
      <c r="B20" s="716"/>
      <c r="C20" s="716"/>
      <c r="D20" s="716"/>
      <c r="E20" s="716"/>
      <c r="F20" s="716"/>
      <c r="G20" s="716"/>
      <c r="H20" s="716"/>
      <c r="I20" s="716"/>
      <c r="J20" s="716"/>
      <c r="K20" s="716"/>
      <c r="L20" s="716"/>
      <c r="M20" s="716"/>
      <c r="N20" s="716"/>
      <c r="O20" s="717"/>
    </row>
    <row r="21" spans="1:15" s="207" customFormat="1" ht="105.75" customHeight="1">
      <c r="A21" s="718" t="s">
        <v>629</v>
      </c>
      <c r="B21" s="719"/>
      <c r="C21" s="719"/>
      <c r="D21" s="719"/>
      <c r="E21" s="719"/>
      <c r="F21" s="719"/>
      <c r="G21" s="719"/>
      <c r="H21" s="719"/>
      <c r="I21" s="719"/>
      <c r="J21" s="719"/>
      <c r="K21" s="719"/>
      <c r="L21" s="719"/>
      <c r="M21" s="719"/>
      <c r="N21" s="719"/>
      <c r="O21" s="720"/>
    </row>
    <row r="22" spans="1:15" s="207" customFormat="1" ht="19.899999999999999" customHeight="1">
      <c r="A22" s="691" t="s">
        <v>81</v>
      </c>
      <c r="B22" s="691" t="s">
        <v>125</v>
      </c>
      <c r="C22" s="691" t="s">
        <v>39</v>
      </c>
      <c r="D22" s="691" t="s">
        <v>37</v>
      </c>
      <c r="E22" s="691" t="s">
        <v>38</v>
      </c>
      <c r="F22" s="691" t="s">
        <v>7</v>
      </c>
      <c r="G22" s="691" t="s">
        <v>70</v>
      </c>
      <c r="H22" s="699" t="s">
        <v>8</v>
      </c>
      <c r="I22" s="691" t="s">
        <v>126</v>
      </c>
      <c r="J22" s="693" t="s">
        <v>127</v>
      </c>
      <c r="K22" s="694"/>
      <c r="L22" s="695"/>
      <c r="M22" s="693" t="s">
        <v>128</v>
      </c>
      <c r="N22" s="694"/>
      <c r="O22" s="695"/>
    </row>
    <row r="23" spans="1:15" s="207" customFormat="1" ht="19.899999999999999" customHeight="1">
      <c r="A23" s="692"/>
      <c r="B23" s="692"/>
      <c r="C23" s="692"/>
      <c r="D23" s="692"/>
      <c r="E23" s="692"/>
      <c r="F23" s="692"/>
      <c r="G23" s="692"/>
      <c r="H23" s="700"/>
      <c r="I23" s="692"/>
      <c r="J23" s="208" t="s">
        <v>129</v>
      </c>
      <c r="K23" s="208" t="s">
        <v>159</v>
      </c>
      <c r="L23" s="208" t="s">
        <v>130</v>
      </c>
      <c r="M23" s="208" t="s">
        <v>87</v>
      </c>
      <c r="N23" s="208" t="s">
        <v>160</v>
      </c>
      <c r="O23" s="208" t="s">
        <v>16</v>
      </c>
    </row>
    <row r="24" spans="1:15" s="222" customFormat="1" ht="15" customHeight="1">
      <c r="A24" s="349" t="s">
        <v>453</v>
      </c>
      <c r="B24" s="349" t="s">
        <v>454</v>
      </c>
      <c r="C24" s="349" t="s">
        <v>455</v>
      </c>
      <c r="D24" s="349" t="s">
        <v>456</v>
      </c>
      <c r="E24" s="349" t="s">
        <v>453</v>
      </c>
      <c r="F24" s="349" t="s">
        <v>457</v>
      </c>
      <c r="G24" s="349"/>
      <c r="H24" s="350" t="s">
        <v>466</v>
      </c>
      <c r="I24" s="349" t="s">
        <v>243</v>
      </c>
      <c r="J24" s="349" t="s">
        <v>467</v>
      </c>
      <c r="K24" s="349" t="s">
        <v>590</v>
      </c>
      <c r="L24" s="349" t="s">
        <v>590</v>
      </c>
      <c r="M24" s="351">
        <v>84521005</v>
      </c>
      <c r="N24" s="351">
        <v>58071471.729999989</v>
      </c>
      <c r="O24" s="351">
        <v>58071471.729999989</v>
      </c>
    </row>
    <row r="25" spans="1:15" s="215" customFormat="1">
      <c r="A25" s="697"/>
      <c r="B25" s="697"/>
      <c r="C25" s="697"/>
      <c r="D25" s="697"/>
      <c r="E25" s="697"/>
      <c r="F25" s="697"/>
      <c r="G25" s="697"/>
      <c r="H25" s="697"/>
      <c r="I25" s="697"/>
      <c r="J25" s="697"/>
      <c r="K25" s="697"/>
      <c r="L25" s="697"/>
      <c r="M25" s="697"/>
      <c r="N25" s="697"/>
      <c r="O25" s="697"/>
    </row>
    <row r="26" spans="1:15" s="210" customFormat="1" ht="42" customHeight="1">
      <c r="A26" s="710" t="s">
        <v>591</v>
      </c>
      <c r="B26" s="711"/>
      <c r="C26" s="711"/>
      <c r="D26" s="711"/>
      <c r="E26" s="711"/>
      <c r="F26" s="711"/>
      <c r="G26" s="711"/>
      <c r="H26" s="711"/>
      <c r="I26" s="711"/>
      <c r="J26" s="711"/>
      <c r="K26" s="711"/>
      <c r="L26" s="711"/>
      <c r="M26" s="711"/>
      <c r="N26" s="711"/>
      <c r="O26" s="712"/>
    </row>
    <row r="27" spans="1:15" s="210" customFormat="1" ht="67.150000000000006" customHeight="1">
      <c r="A27" s="710" t="s">
        <v>592</v>
      </c>
      <c r="B27" s="713"/>
      <c r="C27" s="713"/>
      <c r="D27" s="713"/>
      <c r="E27" s="713"/>
      <c r="F27" s="713"/>
      <c r="G27" s="713"/>
      <c r="H27" s="713"/>
      <c r="I27" s="713"/>
      <c r="J27" s="713"/>
      <c r="K27" s="713"/>
      <c r="L27" s="713"/>
      <c r="M27" s="713"/>
      <c r="N27" s="713"/>
      <c r="O27" s="714"/>
    </row>
    <row r="28" spans="1:15" s="207" customFormat="1" ht="19.899999999999999" customHeight="1">
      <c r="A28" s="691" t="s">
        <v>81</v>
      </c>
      <c r="B28" s="691" t="s">
        <v>125</v>
      </c>
      <c r="C28" s="691" t="s">
        <v>39</v>
      </c>
      <c r="D28" s="691" t="s">
        <v>37</v>
      </c>
      <c r="E28" s="691" t="s">
        <v>38</v>
      </c>
      <c r="F28" s="691" t="s">
        <v>7</v>
      </c>
      <c r="G28" s="691" t="s">
        <v>70</v>
      </c>
      <c r="H28" s="699" t="s">
        <v>8</v>
      </c>
      <c r="I28" s="691" t="s">
        <v>126</v>
      </c>
      <c r="J28" s="693" t="s">
        <v>127</v>
      </c>
      <c r="K28" s="694"/>
      <c r="L28" s="695"/>
      <c r="M28" s="693" t="s">
        <v>128</v>
      </c>
      <c r="N28" s="694"/>
      <c r="O28" s="695"/>
    </row>
    <row r="29" spans="1:15" s="207" customFormat="1" ht="19.899999999999999" customHeight="1">
      <c r="A29" s="692"/>
      <c r="B29" s="692"/>
      <c r="C29" s="692"/>
      <c r="D29" s="692"/>
      <c r="E29" s="692"/>
      <c r="F29" s="692"/>
      <c r="G29" s="692"/>
      <c r="H29" s="700"/>
      <c r="I29" s="692"/>
      <c r="J29" s="208" t="s">
        <v>129</v>
      </c>
      <c r="K29" s="208" t="s">
        <v>159</v>
      </c>
      <c r="L29" s="208" t="s">
        <v>130</v>
      </c>
      <c r="M29" s="208" t="s">
        <v>87</v>
      </c>
      <c r="N29" s="208" t="s">
        <v>160</v>
      </c>
      <c r="O29" s="208" t="s">
        <v>16</v>
      </c>
    </row>
    <row r="30" spans="1:15" s="222" customFormat="1" ht="15" customHeight="1">
      <c r="A30" s="349" t="s">
        <v>458</v>
      </c>
      <c r="B30" s="349" t="s">
        <v>454</v>
      </c>
      <c r="C30" s="349" t="s">
        <v>455</v>
      </c>
      <c r="D30" s="349" t="s">
        <v>468</v>
      </c>
      <c r="E30" s="349" t="s">
        <v>453</v>
      </c>
      <c r="F30" s="349" t="s">
        <v>469</v>
      </c>
      <c r="G30" s="349"/>
      <c r="H30" s="350" t="s">
        <v>291</v>
      </c>
      <c r="I30" s="349" t="s">
        <v>286</v>
      </c>
      <c r="J30" s="349" t="s">
        <v>455</v>
      </c>
      <c r="K30" s="349" t="s">
        <v>455</v>
      </c>
      <c r="L30" s="349" t="s">
        <v>455</v>
      </c>
      <c r="M30" s="351">
        <v>6959529</v>
      </c>
      <c r="N30" s="351">
        <v>3329132.94</v>
      </c>
      <c r="O30" s="351">
        <v>3329132.94</v>
      </c>
    </row>
    <row r="31" spans="1:15" s="215" customFormat="1" ht="7.9" customHeight="1">
      <c r="A31" s="219"/>
      <c r="B31" s="220"/>
      <c r="C31" s="220"/>
      <c r="D31" s="220"/>
      <c r="E31" s="220"/>
      <c r="F31" s="220"/>
      <c r="G31" s="220"/>
      <c r="H31" s="220"/>
      <c r="I31" s="220"/>
      <c r="J31" s="220"/>
      <c r="K31" s="220"/>
      <c r="L31" s="220"/>
      <c r="M31" s="220"/>
      <c r="N31" s="220"/>
      <c r="O31" s="221"/>
    </row>
    <row r="32" spans="1:15" s="222" customFormat="1" ht="18" customHeight="1">
      <c r="A32" s="721" t="s">
        <v>470</v>
      </c>
      <c r="B32" s="722"/>
      <c r="C32" s="722"/>
      <c r="D32" s="722"/>
      <c r="E32" s="722"/>
      <c r="F32" s="722"/>
      <c r="G32" s="722"/>
      <c r="H32" s="722"/>
      <c r="I32" s="722"/>
      <c r="J32" s="722"/>
      <c r="K32" s="722"/>
      <c r="L32" s="722"/>
      <c r="M32" s="722"/>
      <c r="N32" s="722"/>
      <c r="O32" s="723"/>
    </row>
    <row r="33" spans="1:15" s="207" customFormat="1" ht="47.25" customHeight="1">
      <c r="A33" s="724" t="s">
        <v>632</v>
      </c>
      <c r="B33" s="725"/>
      <c r="C33" s="725"/>
      <c r="D33" s="725"/>
      <c r="E33" s="725"/>
      <c r="F33" s="725"/>
      <c r="G33" s="725"/>
      <c r="H33" s="725"/>
      <c r="I33" s="725"/>
      <c r="J33" s="725"/>
      <c r="K33" s="725"/>
      <c r="L33" s="725"/>
      <c r="M33" s="725"/>
      <c r="N33" s="725"/>
      <c r="O33" s="726"/>
    </row>
    <row r="34" spans="1:15" s="207" customFormat="1" ht="7.9" customHeight="1">
      <c r="A34" s="223"/>
      <c r="B34" s="224"/>
      <c r="C34" s="224"/>
      <c r="D34" s="224"/>
      <c r="E34" s="224"/>
      <c r="F34" s="224"/>
      <c r="G34" s="224"/>
      <c r="H34" s="224"/>
      <c r="I34" s="224"/>
      <c r="J34" s="225"/>
      <c r="K34" s="225"/>
      <c r="L34" s="225"/>
      <c r="M34" s="225"/>
      <c r="N34" s="225"/>
      <c r="O34" s="226"/>
    </row>
    <row r="35" spans="1:15" s="207" customFormat="1" ht="19.899999999999999" customHeight="1">
      <c r="A35" s="691" t="s">
        <v>81</v>
      </c>
      <c r="B35" s="691" t="s">
        <v>125</v>
      </c>
      <c r="C35" s="691" t="s">
        <v>39</v>
      </c>
      <c r="D35" s="691" t="s">
        <v>37</v>
      </c>
      <c r="E35" s="691" t="s">
        <v>38</v>
      </c>
      <c r="F35" s="691" t="s">
        <v>7</v>
      </c>
      <c r="G35" s="691" t="s">
        <v>70</v>
      </c>
      <c r="H35" s="699" t="s">
        <v>8</v>
      </c>
      <c r="I35" s="691" t="s">
        <v>126</v>
      </c>
      <c r="J35" s="693" t="s">
        <v>127</v>
      </c>
      <c r="K35" s="694"/>
      <c r="L35" s="695"/>
      <c r="M35" s="693" t="s">
        <v>128</v>
      </c>
      <c r="N35" s="694"/>
      <c r="O35" s="695"/>
    </row>
    <row r="36" spans="1:15" s="207" customFormat="1" ht="19.899999999999999" customHeight="1">
      <c r="A36" s="692"/>
      <c r="B36" s="692"/>
      <c r="C36" s="692"/>
      <c r="D36" s="692"/>
      <c r="E36" s="692"/>
      <c r="F36" s="692"/>
      <c r="G36" s="692"/>
      <c r="H36" s="700"/>
      <c r="I36" s="692"/>
      <c r="J36" s="208" t="s">
        <v>129</v>
      </c>
      <c r="K36" s="208" t="s">
        <v>159</v>
      </c>
      <c r="L36" s="208" t="s">
        <v>130</v>
      </c>
      <c r="M36" s="208" t="s">
        <v>87</v>
      </c>
      <c r="N36" s="208" t="s">
        <v>160</v>
      </c>
      <c r="O36" s="208" t="s">
        <v>16</v>
      </c>
    </row>
    <row r="37" spans="1:15" s="222" customFormat="1" ht="15" customHeight="1">
      <c r="A37" s="349" t="s">
        <v>458</v>
      </c>
      <c r="B37" s="349" t="s">
        <v>454</v>
      </c>
      <c r="C37" s="349" t="s">
        <v>455</v>
      </c>
      <c r="D37" s="349" t="s">
        <v>468</v>
      </c>
      <c r="E37" s="349" t="s">
        <v>458</v>
      </c>
      <c r="F37" s="349" t="s">
        <v>471</v>
      </c>
      <c r="G37" s="349"/>
      <c r="H37" s="350" t="s">
        <v>295</v>
      </c>
      <c r="I37" s="349" t="s">
        <v>294</v>
      </c>
      <c r="J37" s="349" t="s">
        <v>472</v>
      </c>
      <c r="K37" s="349" t="s">
        <v>631</v>
      </c>
      <c r="L37" s="349" t="s">
        <v>631</v>
      </c>
      <c r="M37" s="351">
        <v>1542882</v>
      </c>
      <c r="N37" s="351">
        <v>1090878.68</v>
      </c>
      <c r="O37" s="351">
        <v>1090878.68</v>
      </c>
    </row>
    <row r="38" spans="1:15" s="227" customFormat="1" ht="9.6" customHeight="1">
      <c r="A38" s="727"/>
      <c r="B38" s="728"/>
      <c r="C38" s="728"/>
      <c r="D38" s="728"/>
      <c r="E38" s="728"/>
      <c r="F38" s="728"/>
      <c r="G38" s="728"/>
      <c r="H38" s="728"/>
      <c r="I38" s="728"/>
      <c r="J38" s="728"/>
      <c r="K38" s="728"/>
      <c r="L38" s="728"/>
      <c r="M38" s="728"/>
      <c r="N38" s="728"/>
      <c r="O38" s="729"/>
    </row>
    <row r="39" spans="1:15" s="222" customFormat="1" ht="15" customHeight="1">
      <c r="A39" s="730" t="s">
        <v>473</v>
      </c>
      <c r="B39" s="731"/>
      <c r="C39" s="731"/>
      <c r="D39" s="731"/>
      <c r="E39" s="731"/>
      <c r="F39" s="731"/>
      <c r="G39" s="731"/>
      <c r="H39" s="731"/>
      <c r="I39" s="731"/>
      <c r="J39" s="731"/>
      <c r="K39" s="731"/>
      <c r="L39" s="731"/>
      <c r="M39" s="731"/>
      <c r="N39" s="731"/>
      <c r="O39" s="732"/>
    </row>
    <row r="40" spans="1:15" s="207" customFormat="1" ht="39.6" customHeight="1">
      <c r="A40" s="733" t="s">
        <v>585</v>
      </c>
      <c r="B40" s="734"/>
      <c r="C40" s="734"/>
      <c r="D40" s="734"/>
      <c r="E40" s="734"/>
      <c r="F40" s="734"/>
      <c r="G40" s="734"/>
      <c r="H40" s="734"/>
      <c r="I40" s="734"/>
      <c r="J40" s="734"/>
      <c r="K40" s="734"/>
      <c r="L40" s="734"/>
      <c r="M40" s="734"/>
      <c r="N40" s="734"/>
      <c r="O40" s="735"/>
    </row>
    <row r="41" spans="1:15" s="207" customFormat="1" ht="19.899999999999999" customHeight="1">
      <c r="A41" s="691" t="s">
        <v>81</v>
      </c>
      <c r="B41" s="691" t="s">
        <v>125</v>
      </c>
      <c r="C41" s="691" t="s">
        <v>39</v>
      </c>
      <c r="D41" s="691" t="s">
        <v>37</v>
      </c>
      <c r="E41" s="691" t="s">
        <v>38</v>
      </c>
      <c r="F41" s="691" t="s">
        <v>7</v>
      </c>
      <c r="G41" s="691" t="s">
        <v>70</v>
      </c>
      <c r="H41" s="699" t="s">
        <v>8</v>
      </c>
      <c r="I41" s="691" t="s">
        <v>126</v>
      </c>
      <c r="J41" s="693" t="s">
        <v>127</v>
      </c>
      <c r="K41" s="694"/>
      <c r="L41" s="695"/>
      <c r="M41" s="693" t="s">
        <v>128</v>
      </c>
      <c r="N41" s="694"/>
      <c r="O41" s="695"/>
    </row>
    <row r="42" spans="1:15" s="207" customFormat="1" ht="19.899999999999999" customHeight="1">
      <c r="A42" s="692"/>
      <c r="B42" s="692"/>
      <c r="C42" s="692"/>
      <c r="D42" s="692"/>
      <c r="E42" s="692"/>
      <c r="F42" s="692"/>
      <c r="G42" s="692"/>
      <c r="H42" s="700"/>
      <c r="I42" s="692"/>
      <c r="J42" s="208" t="s">
        <v>129</v>
      </c>
      <c r="K42" s="208" t="s">
        <v>159</v>
      </c>
      <c r="L42" s="208" t="s">
        <v>130</v>
      </c>
      <c r="M42" s="208" t="s">
        <v>87</v>
      </c>
      <c r="N42" s="208" t="s">
        <v>160</v>
      </c>
      <c r="O42" s="208" t="s">
        <v>16</v>
      </c>
    </row>
    <row r="43" spans="1:15" s="222" customFormat="1" ht="15" customHeight="1">
      <c r="A43" s="349" t="s">
        <v>460</v>
      </c>
      <c r="B43" s="349" t="s">
        <v>456</v>
      </c>
      <c r="C43" s="349" t="s">
        <v>453</v>
      </c>
      <c r="D43" s="349" t="s">
        <v>455</v>
      </c>
      <c r="E43" s="349" t="s">
        <v>455</v>
      </c>
      <c r="F43" s="349" t="s">
        <v>474</v>
      </c>
      <c r="G43" s="349"/>
      <c r="H43" s="350" t="s">
        <v>475</v>
      </c>
      <c r="I43" s="349" t="s">
        <v>257</v>
      </c>
      <c r="J43" s="349" t="s">
        <v>476</v>
      </c>
      <c r="K43" s="349" t="s">
        <v>614</v>
      </c>
      <c r="L43" s="349" t="s">
        <v>614</v>
      </c>
      <c r="M43" s="351">
        <v>188470449</v>
      </c>
      <c r="N43" s="351">
        <v>129223379.11000001</v>
      </c>
      <c r="O43" s="351">
        <v>121267968.55000001</v>
      </c>
    </row>
    <row r="44" spans="1:15" s="207" customFormat="1" ht="7.9" customHeight="1">
      <c r="A44" s="696"/>
      <c r="B44" s="697"/>
      <c r="C44" s="697"/>
      <c r="D44" s="697"/>
      <c r="E44" s="697"/>
      <c r="F44" s="697"/>
      <c r="G44" s="697"/>
      <c r="H44" s="697"/>
      <c r="I44" s="697"/>
      <c r="J44" s="697"/>
      <c r="K44" s="697"/>
      <c r="L44" s="697"/>
      <c r="M44" s="697"/>
      <c r="N44" s="697"/>
      <c r="O44" s="698"/>
    </row>
    <row r="45" spans="1:15" s="210" customFormat="1" ht="15" customHeight="1">
      <c r="A45" s="736" t="s">
        <v>477</v>
      </c>
      <c r="B45" s="737"/>
      <c r="C45" s="737"/>
      <c r="D45" s="737"/>
      <c r="E45" s="737"/>
      <c r="F45" s="737"/>
      <c r="G45" s="737"/>
      <c r="H45" s="737"/>
      <c r="I45" s="737"/>
      <c r="J45" s="737"/>
      <c r="K45" s="737"/>
      <c r="L45" s="737"/>
      <c r="M45" s="737"/>
      <c r="N45" s="737"/>
      <c r="O45" s="738"/>
    </row>
    <row r="46" spans="1:15" s="207" customFormat="1" ht="9.6" customHeight="1">
      <c r="A46" s="228"/>
      <c r="B46" s="229"/>
      <c r="C46" s="229"/>
      <c r="D46" s="229"/>
      <c r="E46" s="229"/>
      <c r="F46" s="229"/>
      <c r="G46" s="229"/>
      <c r="H46" s="229"/>
      <c r="I46" s="229"/>
      <c r="J46" s="229"/>
      <c r="K46" s="229"/>
      <c r="L46" s="229"/>
      <c r="M46" s="229"/>
      <c r="N46" s="229"/>
      <c r="O46" s="230"/>
    </row>
    <row r="47" spans="1:15" s="207" customFormat="1" ht="45.6" customHeight="1">
      <c r="A47" s="739" t="s">
        <v>615</v>
      </c>
      <c r="B47" s="740"/>
      <c r="C47" s="740"/>
      <c r="D47" s="740"/>
      <c r="E47" s="740"/>
      <c r="F47" s="740"/>
      <c r="G47" s="740"/>
      <c r="H47" s="740"/>
      <c r="I47" s="740"/>
      <c r="J47" s="740"/>
      <c r="K47" s="740"/>
      <c r="L47" s="740"/>
      <c r="M47" s="740"/>
      <c r="N47" s="740"/>
      <c r="O47" s="741"/>
    </row>
    <row r="48" spans="1:15" s="207" customFormat="1" ht="19.899999999999999" customHeight="1">
      <c r="A48" s="691" t="s">
        <v>81</v>
      </c>
      <c r="B48" s="691" t="s">
        <v>125</v>
      </c>
      <c r="C48" s="691" t="s">
        <v>39</v>
      </c>
      <c r="D48" s="691" t="s">
        <v>37</v>
      </c>
      <c r="E48" s="691" t="s">
        <v>38</v>
      </c>
      <c r="F48" s="691" t="s">
        <v>7</v>
      </c>
      <c r="G48" s="691" t="s">
        <v>70</v>
      </c>
      <c r="H48" s="699" t="s">
        <v>8</v>
      </c>
      <c r="I48" s="691" t="s">
        <v>126</v>
      </c>
      <c r="J48" s="693" t="s">
        <v>127</v>
      </c>
      <c r="K48" s="694"/>
      <c r="L48" s="695"/>
      <c r="M48" s="693" t="s">
        <v>128</v>
      </c>
      <c r="N48" s="694"/>
      <c r="O48" s="695"/>
    </row>
    <row r="49" spans="1:15" s="207" customFormat="1" ht="19.899999999999999" customHeight="1">
      <c r="A49" s="692"/>
      <c r="B49" s="692"/>
      <c r="C49" s="692"/>
      <c r="D49" s="692"/>
      <c r="E49" s="692"/>
      <c r="F49" s="692"/>
      <c r="G49" s="692"/>
      <c r="H49" s="700"/>
      <c r="I49" s="692"/>
      <c r="J49" s="208" t="s">
        <v>129</v>
      </c>
      <c r="K49" s="208" t="s">
        <v>159</v>
      </c>
      <c r="L49" s="208" t="s">
        <v>130</v>
      </c>
      <c r="M49" s="208" t="s">
        <v>87</v>
      </c>
      <c r="N49" s="208" t="s">
        <v>160</v>
      </c>
      <c r="O49" s="208" t="s">
        <v>16</v>
      </c>
    </row>
    <row r="50" spans="1:15" s="222" customFormat="1" ht="33" customHeight="1">
      <c r="A50" s="352" t="s">
        <v>460</v>
      </c>
      <c r="B50" s="352" t="s">
        <v>454</v>
      </c>
      <c r="C50" s="352" t="s">
        <v>453</v>
      </c>
      <c r="D50" s="352" t="s">
        <v>455</v>
      </c>
      <c r="E50" s="352" t="s">
        <v>459</v>
      </c>
      <c r="F50" s="352" t="s">
        <v>478</v>
      </c>
      <c r="G50" s="352"/>
      <c r="H50" s="352" t="s">
        <v>616</v>
      </c>
      <c r="I50" s="352" t="s">
        <v>259</v>
      </c>
      <c r="J50" s="352" t="s">
        <v>479</v>
      </c>
      <c r="K50" s="352" t="s">
        <v>454</v>
      </c>
      <c r="L50" s="352" t="s">
        <v>454</v>
      </c>
      <c r="M50" s="351">
        <v>97161406</v>
      </c>
      <c r="N50" s="351">
        <v>54656428.859999999</v>
      </c>
      <c r="O50" s="351">
        <v>54623078.859999999</v>
      </c>
    </row>
    <row r="51" spans="1:15" s="215" customFormat="1" ht="7.9" customHeight="1">
      <c r="A51" s="696"/>
      <c r="B51" s="697"/>
      <c r="C51" s="697"/>
      <c r="D51" s="697"/>
      <c r="E51" s="697"/>
      <c r="F51" s="697"/>
      <c r="G51" s="697"/>
      <c r="H51" s="697"/>
      <c r="I51" s="697"/>
      <c r="J51" s="697"/>
      <c r="K51" s="697"/>
      <c r="L51" s="697"/>
      <c r="M51" s="697"/>
      <c r="N51" s="697"/>
      <c r="O51" s="698"/>
    </row>
    <row r="52" spans="1:15" s="207" customFormat="1" ht="38.450000000000003" customHeight="1">
      <c r="A52" s="742" t="s">
        <v>480</v>
      </c>
      <c r="B52" s="743"/>
      <c r="C52" s="743"/>
      <c r="D52" s="743"/>
      <c r="E52" s="743"/>
      <c r="F52" s="743"/>
      <c r="G52" s="743"/>
      <c r="H52" s="743"/>
      <c r="I52" s="743"/>
      <c r="J52" s="743"/>
      <c r="K52" s="743"/>
      <c r="L52" s="743"/>
      <c r="M52" s="743"/>
      <c r="N52" s="743"/>
      <c r="O52" s="744"/>
    </row>
    <row r="53" spans="1:15" s="207" customFormat="1" ht="97.15" customHeight="1">
      <c r="A53" s="718" t="s">
        <v>697</v>
      </c>
      <c r="B53" s="745"/>
      <c r="C53" s="745"/>
      <c r="D53" s="745"/>
      <c r="E53" s="745"/>
      <c r="F53" s="745"/>
      <c r="G53" s="745"/>
      <c r="H53" s="745"/>
      <c r="I53" s="745"/>
      <c r="J53" s="745"/>
      <c r="K53" s="745"/>
      <c r="L53" s="745"/>
      <c r="M53" s="745"/>
      <c r="N53" s="745"/>
      <c r="O53" s="746"/>
    </row>
    <row r="54" spans="1:15" s="207" customFormat="1" ht="7.9" customHeight="1">
      <c r="A54" s="228"/>
      <c r="B54" s="229"/>
      <c r="C54" s="229"/>
      <c r="D54" s="229"/>
      <c r="E54" s="229"/>
      <c r="F54" s="229"/>
      <c r="G54" s="229"/>
      <c r="H54" s="229"/>
      <c r="I54" s="229"/>
      <c r="J54" s="229"/>
      <c r="K54" s="229"/>
      <c r="L54" s="229"/>
      <c r="M54" s="229"/>
      <c r="N54" s="229"/>
      <c r="O54" s="230"/>
    </row>
    <row r="55" spans="1:15" s="207" customFormat="1" ht="19.899999999999999" customHeight="1">
      <c r="A55" s="691" t="s">
        <v>81</v>
      </c>
      <c r="B55" s="691" t="s">
        <v>125</v>
      </c>
      <c r="C55" s="691" t="s">
        <v>39</v>
      </c>
      <c r="D55" s="691" t="s">
        <v>37</v>
      </c>
      <c r="E55" s="691" t="s">
        <v>38</v>
      </c>
      <c r="F55" s="691" t="s">
        <v>7</v>
      </c>
      <c r="G55" s="691" t="s">
        <v>70</v>
      </c>
      <c r="H55" s="699" t="s">
        <v>8</v>
      </c>
      <c r="I55" s="691" t="s">
        <v>126</v>
      </c>
      <c r="J55" s="693" t="s">
        <v>127</v>
      </c>
      <c r="K55" s="694"/>
      <c r="L55" s="695"/>
      <c r="M55" s="693" t="s">
        <v>128</v>
      </c>
      <c r="N55" s="694"/>
      <c r="O55" s="695"/>
    </row>
    <row r="56" spans="1:15" s="207" customFormat="1" ht="19.899999999999999" customHeight="1">
      <c r="A56" s="692"/>
      <c r="B56" s="692"/>
      <c r="C56" s="692"/>
      <c r="D56" s="692"/>
      <c r="E56" s="692"/>
      <c r="F56" s="692"/>
      <c r="G56" s="692"/>
      <c r="H56" s="700"/>
      <c r="I56" s="692"/>
      <c r="J56" s="208" t="s">
        <v>129</v>
      </c>
      <c r="K56" s="208" t="s">
        <v>159</v>
      </c>
      <c r="L56" s="208" t="s">
        <v>130</v>
      </c>
      <c r="M56" s="208" t="s">
        <v>87</v>
      </c>
      <c r="N56" s="208" t="s">
        <v>160</v>
      </c>
      <c r="O56" s="208" t="s">
        <v>16</v>
      </c>
    </row>
    <row r="57" spans="1:15" s="222" customFormat="1" ht="15" customHeight="1">
      <c r="A57" s="352" t="s">
        <v>460</v>
      </c>
      <c r="B57" s="352" t="s">
        <v>453</v>
      </c>
      <c r="C57" s="352" t="s">
        <v>453</v>
      </c>
      <c r="D57" s="352" t="s">
        <v>455</v>
      </c>
      <c r="E57" s="352" t="s">
        <v>458</v>
      </c>
      <c r="F57" s="352" t="s">
        <v>469</v>
      </c>
      <c r="G57" s="349"/>
      <c r="H57" s="350" t="s">
        <v>481</v>
      </c>
      <c r="I57" s="349" t="s">
        <v>262</v>
      </c>
      <c r="J57" s="349" t="s">
        <v>482</v>
      </c>
      <c r="K57" s="349" t="s">
        <v>617</v>
      </c>
      <c r="L57" s="349" t="s">
        <v>617</v>
      </c>
      <c r="M57" s="351">
        <v>71513899</v>
      </c>
      <c r="N57" s="351">
        <v>45488027.290000007</v>
      </c>
      <c r="O57" s="351">
        <v>41507752.090000004</v>
      </c>
    </row>
    <row r="58" spans="1:15" s="207" customFormat="1" ht="10.15" customHeight="1">
      <c r="A58" s="747"/>
      <c r="B58" s="748"/>
      <c r="C58" s="748"/>
      <c r="D58" s="748"/>
      <c r="E58" s="748"/>
      <c r="F58" s="748"/>
      <c r="G58" s="748"/>
      <c r="H58" s="748"/>
      <c r="I58" s="748"/>
      <c r="J58" s="748"/>
      <c r="K58" s="748"/>
      <c r="L58" s="748"/>
      <c r="M58" s="748"/>
      <c r="N58" s="748"/>
      <c r="O58" s="749"/>
    </row>
    <row r="59" spans="1:15" s="207" customFormat="1" ht="34.9" customHeight="1">
      <c r="A59" s="739" t="s">
        <v>483</v>
      </c>
      <c r="B59" s="750"/>
      <c r="C59" s="750"/>
      <c r="D59" s="750"/>
      <c r="E59" s="750"/>
      <c r="F59" s="750"/>
      <c r="G59" s="750"/>
      <c r="H59" s="750"/>
      <c r="I59" s="750"/>
      <c r="J59" s="750"/>
      <c r="K59" s="750"/>
      <c r="L59" s="750"/>
      <c r="M59" s="750"/>
      <c r="N59" s="750"/>
      <c r="O59" s="751"/>
    </row>
    <row r="60" spans="1:15" s="207" customFormat="1" ht="20.45" customHeight="1">
      <c r="A60" s="739" t="s">
        <v>619</v>
      </c>
      <c r="B60" s="750"/>
      <c r="C60" s="750"/>
      <c r="D60" s="750"/>
      <c r="E60" s="750"/>
      <c r="F60" s="750"/>
      <c r="G60" s="750"/>
      <c r="H60" s="750"/>
      <c r="I60" s="750"/>
      <c r="J60" s="750"/>
      <c r="K60" s="750"/>
      <c r="L60" s="750"/>
      <c r="M60" s="750"/>
      <c r="N60" s="750"/>
      <c r="O60" s="751"/>
    </row>
    <row r="61" spans="1:15" s="207" customFormat="1" ht="18.600000000000001" customHeight="1">
      <c r="A61" s="752"/>
      <c r="B61" s="753"/>
      <c r="C61" s="753"/>
      <c r="D61" s="753"/>
      <c r="E61" s="753"/>
      <c r="F61" s="753"/>
      <c r="G61" s="753"/>
      <c r="H61" s="753"/>
      <c r="I61" s="753"/>
      <c r="J61" s="753"/>
      <c r="K61" s="753"/>
      <c r="L61" s="753"/>
      <c r="M61" s="753"/>
      <c r="N61" s="753"/>
      <c r="O61" s="754"/>
    </row>
    <row r="62" spans="1:15" s="207" customFormat="1" ht="19.899999999999999" customHeight="1">
      <c r="A62" s="691" t="s">
        <v>81</v>
      </c>
      <c r="B62" s="691" t="s">
        <v>125</v>
      </c>
      <c r="C62" s="691" t="s">
        <v>39</v>
      </c>
      <c r="D62" s="691" t="s">
        <v>37</v>
      </c>
      <c r="E62" s="691" t="s">
        <v>38</v>
      </c>
      <c r="F62" s="691" t="s">
        <v>7</v>
      </c>
      <c r="G62" s="691" t="s">
        <v>70</v>
      </c>
      <c r="H62" s="699" t="s">
        <v>8</v>
      </c>
      <c r="I62" s="691" t="s">
        <v>126</v>
      </c>
      <c r="J62" s="693" t="s">
        <v>127</v>
      </c>
      <c r="K62" s="694"/>
      <c r="L62" s="695"/>
      <c r="M62" s="693" t="s">
        <v>128</v>
      </c>
      <c r="N62" s="694"/>
      <c r="O62" s="695"/>
    </row>
    <row r="63" spans="1:15" s="207" customFormat="1" ht="19.899999999999999" customHeight="1">
      <c r="A63" s="692"/>
      <c r="B63" s="692"/>
      <c r="C63" s="692"/>
      <c r="D63" s="692"/>
      <c r="E63" s="692"/>
      <c r="F63" s="692"/>
      <c r="G63" s="692"/>
      <c r="H63" s="700"/>
      <c r="I63" s="692"/>
      <c r="J63" s="208" t="s">
        <v>129</v>
      </c>
      <c r="K63" s="208" t="s">
        <v>159</v>
      </c>
      <c r="L63" s="208" t="s">
        <v>130</v>
      </c>
      <c r="M63" s="208" t="s">
        <v>87</v>
      </c>
      <c r="N63" s="208" t="s">
        <v>160</v>
      </c>
      <c r="O63" s="208" t="s">
        <v>16</v>
      </c>
    </row>
    <row r="64" spans="1:15" s="222" customFormat="1">
      <c r="A64" s="352" t="s">
        <v>460</v>
      </c>
      <c r="B64" s="352" t="s">
        <v>453</v>
      </c>
      <c r="C64" s="352" t="s">
        <v>453</v>
      </c>
      <c r="D64" s="352" t="s">
        <v>455</v>
      </c>
      <c r="E64" s="352" t="s">
        <v>458</v>
      </c>
      <c r="F64" s="352" t="s">
        <v>461</v>
      </c>
      <c r="G64" s="349" t="s">
        <v>305</v>
      </c>
      <c r="H64" s="350" t="s">
        <v>263</v>
      </c>
      <c r="I64" s="349" t="s">
        <v>264</v>
      </c>
      <c r="J64" s="349" t="s">
        <v>484</v>
      </c>
      <c r="K64" s="349" t="s">
        <v>618</v>
      </c>
      <c r="L64" s="349" t="s">
        <v>618</v>
      </c>
      <c r="M64" s="351">
        <v>24551733</v>
      </c>
      <c r="N64" s="351">
        <v>22239033</v>
      </c>
      <c r="O64" s="351">
        <v>4239033</v>
      </c>
    </row>
    <row r="65" spans="1:15" s="207" customFormat="1" ht="12.6" customHeight="1">
      <c r="A65" s="747"/>
      <c r="B65" s="748"/>
      <c r="C65" s="748"/>
      <c r="D65" s="748"/>
      <c r="E65" s="748"/>
      <c r="F65" s="748"/>
      <c r="G65" s="748"/>
      <c r="H65" s="748"/>
      <c r="I65" s="748"/>
      <c r="J65" s="748"/>
      <c r="K65" s="748"/>
      <c r="L65" s="748"/>
      <c r="M65" s="748"/>
      <c r="N65" s="748"/>
      <c r="O65" s="749"/>
    </row>
    <row r="66" spans="1:15" s="207" customFormat="1" ht="18" customHeight="1">
      <c r="A66" s="755" t="s">
        <v>485</v>
      </c>
      <c r="B66" s="756"/>
      <c r="C66" s="756"/>
      <c r="D66" s="756"/>
      <c r="E66" s="756"/>
      <c r="F66" s="756"/>
      <c r="G66" s="756"/>
      <c r="H66" s="756"/>
      <c r="I66" s="756"/>
      <c r="J66" s="756"/>
      <c r="K66" s="756"/>
      <c r="L66" s="756"/>
      <c r="M66" s="756"/>
      <c r="N66" s="756"/>
      <c r="O66" s="757"/>
    </row>
    <row r="67" spans="1:15" s="207" customFormat="1" ht="24" customHeight="1">
      <c r="A67" s="758"/>
      <c r="B67" s="759"/>
      <c r="C67" s="759"/>
      <c r="D67" s="759"/>
      <c r="E67" s="759"/>
      <c r="F67" s="759"/>
      <c r="G67" s="759"/>
      <c r="H67" s="759"/>
      <c r="I67" s="759"/>
      <c r="J67" s="759"/>
      <c r="K67" s="759"/>
      <c r="L67" s="759"/>
      <c r="M67" s="759"/>
      <c r="N67" s="759"/>
      <c r="O67" s="760"/>
    </row>
    <row r="68" spans="1:15" s="207" customFormat="1" ht="19.899999999999999" customHeight="1">
      <c r="A68" s="755" t="s">
        <v>623</v>
      </c>
      <c r="B68" s="756"/>
      <c r="C68" s="756"/>
      <c r="D68" s="756"/>
      <c r="E68" s="756"/>
      <c r="F68" s="756"/>
      <c r="G68" s="756"/>
      <c r="H68" s="756"/>
      <c r="I68" s="756"/>
      <c r="J68" s="756"/>
      <c r="K68" s="756"/>
      <c r="L68" s="756"/>
      <c r="M68" s="756"/>
      <c r="N68" s="756"/>
      <c r="O68" s="757"/>
    </row>
    <row r="69" spans="1:15" s="207" customFormat="1" ht="19.899999999999999" customHeight="1">
      <c r="A69" s="691" t="s">
        <v>81</v>
      </c>
      <c r="B69" s="691" t="s">
        <v>125</v>
      </c>
      <c r="C69" s="691" t="s">
        <v>39</v>
      </c>
      <c r="D69" s="691" t="s">
        <v>37</v>
      </c>
      <c r="E69" s="691" t="s">
        <v>38</v>
      </c>
      <c r="F69" s="691" t="s">
        <v>7</v>
      </c>
      <c r="G69" s="691" t="s">
        <v>70</v>
      </c>
      <c r="H69" s="699" t="s">
        <v>8</v>
      </c>
      <c r="I69" s="691" t="s">
        <v>126</v>
      </c>
      <c r="J69" s="693" t="s">
        <v>127</v>
      </c>
      <c r="K69" s="694"/>
      <c r="L69" s="695"/>
      <c r="M69" s="693" t="s">
        <v>128</v>
      </c>
      <c r="N69" s="694"/>
      <c r="O69" s="695"/>
    </row>
    <row r="70" spans="1:15" s="207" customFormat="1" ht="19.899999999999999" customHeight="1">
      <c r="A70" s="692"/>
      <c r="B70" s="692"/>
      <c r="C70" s="692"/>
      <c r="D70" s="692"/>
      <c r="E70" s="692"/>
      <c r="F70" s="692"/>
      <c r="G70" s="692"/>
      <c r="H70" s="700"/>
      <c r="I70" s="692"/>
      <c r="J70" s="208" t="s">
        <v>129</v>
      </c>
      <c r="K70" s="208" t="s">
        <v>159</v>
      </c>
      <c r="L70" s="208" t="s">
        <v>130</v>
      </c>
      <c r="M70" s="208" t="s">
        <v>87</v>
      </c>
      <c r="N70" s="208" t="s">
        <v>160</v>
      </c>
      <c r="O70" s="208" t="s">
        <v>16</v>
      </c>
    </row>
    <row r="71" spans="1:15" s="222" customFormat="1" ht="18" customHeight="1">
      <c r="A71" s="349">
        <v>4</v>
      </c>
      <c r="B71" s="349">
        <v>1</v>
      </c>
      <c r="C71" s="349" t="s">
        <v>453</v>
      </c>
      <c r="D71" s="349" t="s">
        <v>453</v>
      </c>
      <c r="E71" s="349" t="s">
        <v>455</v>
      </c>
      <c r="F71" s="349" t="s">
        <v>486</v>
      </c>
      <c r="G71" s="349"/>
      <c r="H71" s="349" t="s">
        <v>267</v>
      </c>
      <c r="I71" s="349" t="s">
        <v>268</v>
      </c>
      <c r="J71" s="349" t="s">
        <v>487</v>
      </c>
      <c r="K71" s="356">
        <v>280000</v>
      </c>
      <c r="L71" s="356">
        <v>280000</v>
      </c>
      <c r="M71" s="351">
        <v>8834918</v>
      </c>
      <c r="N71" s="351">
        <v>4699506.99</v>
      </c>
      <c r="O71" s="351">
        <v>2941977.08</v>
      </c>
    </row>
    <row r="72" spans="1:15" s="207" customFormat="1" ht="13.15" customHeight="1">
      <c r="A72" s="696"/>
      <c r="B72" s="697"/>
      <c r="C72" s="697"/>
      <c r="D72" s="697"/>
      <c r="E72" s="697"/>
      <c r="F72" s="697"/>
      <c r="G72" s="697"/>
      <c r="H72" s="697"/>
      <c r="I72" s="697"/>
      <c r="J72" s="697"/>
      <c r="K72" s="697"/>
      <c r="L72" s="697"/>
      <c r="M72" s="697"/>
      <c r="N72" s="697"/>
      <c r="O72" s="698"/>
    </row>
    <row r="73" spans="1:15" s="207" customFormat="1" ht="46.15" customHeight="1">
      <c r="A73" s="739" t="s">
        <v>488</v>
      </c>
      <c r="B73" s="750"/>
      <c r="C73" s="750"/>
      <c r="D73" s="750"/>
      <c r="E73" s="750"/>
      <c r="F73" s="750"/>
      <c r="G73" s="750"/>
      <c r="H73" s="750"/>
      <c r="I73" s="750"/>
      <c r="J73" s="750"/>
      <c r="K73" s="750"/>
      <c r="L73" s="750"/>
      <c r="M73" s="750"/>
      <c r="N73" s="750"/>
      <c r="O73" s="751"/>
    </row>
    <row r="74" spans="1:15" s="207" customFormat="1" ht="65.45" customHeight="1">
      <c r="A74" s="739" t="s">
        <v>698</v>
      </c>
      <c r="B74" s="750"/>
      <c r="C74" s="750"/>
      <c r="D74" s="750"/>
      <c r="E74" s="750"/>
      <c r="F74" s="750"/>
      <c r="G74" s="750"/>
      <c r="H74" s="750"/>
      <c r="I74" s="750"/>
      <c r="J74" s="750"/>
      <c r="K74" s="750"/>
      <c r="L74" s="750"/>
      <c r="M74" s="750"/>
      <c r="N74" s="750"/>
      <c r="O74" s="751"/>
    </row>
    <row r="75" spans="1:15" s="207" customFormat="1" ht="19.899999999999999" customHeight="1">
      <c r="A75" s="691" t="s">
        <v>81</v>
      </c>
      <c r="B75" s="691" t="s">
        <v>125</v>
      </c>
      <c r="C75" s="691" t="s">
        <v>39</v>
      </c>
      <c r="D75" s="691" t="s">
        <v>37</v>
      </c>
      <c r="E75" s="691" t="s">
        <v>38</v>
      </c>
      <c r="F75" s="691" t="s">
        <v>7</v>
      </c>
      <c r="G75" s="691" t="s">
        <v>70</v>
      </c>
      <c r="H75" s="699" t="s">
        <v>8</v>
      </c>
      <c r="I75" s="691" t="s">
        <v>126</v>
      </c>
      <c r="J75" s="693" t="s">
        <v>127</v>
      </c>
      <c r="K75" s="694"/>
      <c r="L75" s="695"/>
      <c r="M75" s="693" t="s">
        <v>128</v>
      </c>
      <c r="N75" s="694"/>
      <c r="O75" s="695"/>
    </row>
    <row r="76" spans="1:15" s="207" customFormat="1" ht="19.899999999999999" customHeight="1">
      <c r="A76" s="692"/>
      <c r="B76" s="692"/>
      <c r="C76" s="692"/>
      <c r="D76" s="692"/>
      <c r="E76" s="692"/>
      <c r="F76" s="692"/>
      <c r="G76" s="692"/>
      <c r="H76" s="700"/>
      <c r="I76" s="692"/>
      <c r="J76" s="208" t="s">
        <v>129</v>
      </c>
      <c r="K76" s="208" t="s">
        <v>159</v>
      </c>
      <c r="L76" s="208" t="s">
        <v>130</v>
      </c>
      <c r="M76" s="208" t="s">
        <v>87</v>
      </c>
      <c r="N76" s="208" t="s">
        <v>160</v>
      </c>
      <c r="O76" s="208" t="s">
        <v>16</v>
      </c>
    </row>
    <row r="77" spans="1:15" s="222" customFormat="1" ht="31.9" customHeight="1">
      <c r="A77" s="352">
        <v>4</v>
      </c>
      <c r="B77" s="352">
        <v>1</v>
      </c>
      <c r="C77" s="352">
        <v>2</v>
      </c>
      <c r="D77" s="352">
        <v>2</v>
      </c>
      <c r="E77" s="352">
        <v>1</v>
      </c>
      <c r="F77" s="352">
        <v>215</v>
      </c>
      <c r="G77" s="352"/>
      <c r="H77" s="352" t="s">
        <v>489</v>
      </c>
      <c r="I77" s="352" t="s">
        <v>208</v>
      </c>
      <c r="J77" s="352" t="s">
        <v>468</v>
      </c>
      <c r="K77" s="352" t="s">
        <v>454</v>
      </c>
      <c r="L77" s="352" t="s">
        <v>454</v>
      </c>
      <c r="M77" s="351">
        <v>17582637</v>
      </c>
      <c r="N77" s="351">
        <v>283058.21999999997</v>
      </c>
      <c r="O77" s="351">
        <v>283058.21999999997</v>
      </c>
    </row>
    <row r="78" spans="1:15" s="207" customFormat="1" ht="12.6" customHeight="1">
      <c r="A78" s="696"/>
      <c r="B78" s="697"/>
      <c r="C78" s="697"/>
      <c r="D78" s="697"/>
      <c r="E78" s="697"/>
      <c r="F78" s="697"/>
      <c r="G78" s="697"/>
      <c r="H78" s="697"/>
      <c r="I78" s="697"/>
      <c r="J78" s="697"/>
      <c r="K78" s="697"/>
      <c r="L78" s="697"/>
      <c r="M78" s="697"/>
      <c r="N78" s="697"/>
      <c r="O78" s="698"/>
    </row>
    <row r="79" spans="1:15" s="207" customFormat="1" ht="46.9" customHeight="1">
      <c r="A79" s="739" t="s">
        <v>490</v>
      </c>
      <c r="B79" s="740"/>
      <c r="C79" s="740"/>
      <c r="D79" s="740"/>
      <c r="E79" s="740"/>
      <c r="F79" s="740"/>
      <c r="G79" s="740"/>
      <c r="H79" s="740"/>
      <c r="I79" s="740"/>
      <c r="J79" s="740"/>
      <c r="K79" s="740"/>
      <c r="L79" s="740"/>
      <c r="M79" s="740"/>
      <c r="N79" s="740"/>
      <c r="O79" s="741"/>
    </row>
    <row r="80" spans="1:15" s="207" customFormat="1" ht="60.75" customHeight="1">
      <c r="A80" s="739" t="s">
        <v>699</v>
      </c>
      <c r="B80" s="740"/>
      <c r="C80" s="740"/>
      <c r="D80" s="740"/>
      <c r="E80" s="740"/>
      <c r="F80" s="740"/>
      <c r="G80" s="740"/>
      <c r="H80" s="740"/>
      <c r="I80" s="740"/>
      <c r="J80" s="740"/>
      <c r="K80" s="740"/>
      <c r="L80" s="740"/>
      <c r="M80" s="740"/>
      <c r="N80" s="740"/>
      <c r="O80" s="741"/>
    </row>
    <row r="81" spans="1:15" s="207" customFormat="1" ht="37.15" customHeight="1">
      <c r="A81" s="540"/>
      <c r="B81" s="542"/>
      <c r="C81" s="542"/>
      <c r="D81" s="542"/>
      <c r="E81" s="542"/>
      <c r="F81" s="542"/>
      <c r="G81" s="542"/>
      <c r="H81" s="542"/>
      <c r="I81" s="542"/>
      <c r="J81" s="542"/>
      <c r="K81" s="542"/>
      <c r="L81" s="542"/>
      <c r="M81" s="542"/>
      <c r="N81" s="542"/>
      <c r="O81" s="543"/>
    </row>
    <row r="82" spans="1:15" s="207" customFormat="1" ht="19.899999999999999" customHeight="1">
      <c r="A82" s="691" t="s">
        <v>81</v>
      </c>
      <c r="B82" s="691" t="s">
        <v>125</v>
      </c>
      <c r="C82" s="691" t="s">
        <v>39</v>
      </c>
      <c r="D82" s="691" t="s">
        <v>37</v>
      </c>
      <c r="E82" s="691" t="s">
        <v>38</v>
      </c>
      <c r="F82" s="691" t="s">
        <v>7</v>
      </c>
      <c r="G82" s="691" t="s">
        <v>70</v>
      </c>
      <c r="H82" s="699" t="s">
        <v>8</v>
      </c>
      <c r="I82" s="691" t="s">
        <v>126</v>
      </c>
      <c r="J82" s="693" t="s">
        <v>127</v>
      </c>
      <c r="K82" s="694"/>
      <c r="L82" s="695"/>
      <c r="M82" s="693" t="s">
        <v>128</v>
      </c>
      <c r="N82" s="694"/>
      <c r="O82" s="695"/>
    </row>
    <row r="83" spans="1:15" s="207" customFormat="1" ht="19.899999999999999" customHeight="1">
      <c r="A83" s="692"/>
      <c r="B83" s="692"/>
      <c r="C83" s="692"/>
      <c r="D83" s="692"/>
      <c r="E83" s="692"/>
      <c r="F83" s="692"/>
      <c r="G83" s="692"/>
      <c r="H83" s="700"/>
      <c r="I83" s="692"/>
      <c r="J83" s="208" t="s">
        <v>129</v>
      </c>
      <c r="K83" s="208" t="s">
        <v>159</v>
      </c>
      <c r="L83" s="208" t="s">
        <v>130</v>
      </c>
      <c r="M83" s="208" t="s">
        <v>87</v>
      </c>
      <c r="N83" s="208" t="s">
        <v>160</v>
      </c>
      <c r="O83" s="208" t="s">
        <v>16</v>
      </c>
    </row>
    <row r="84" spans="1:15" s="222" customFormat="1" ht="26.45" customHeight="1">
      <c r="A84" s="352" t="s">
        <v>460</v>
      </c>
      <c r="B84" s="352" t="s">
        <v>453</v>
      </c>
      <c r="C84" s="352" t="s">
        <v>453</v>
      </c>
      <c r="D84" s="352" t="s">
        <v>453</v>
      </c>
      <c r="E84" s="352" t="s">
        <v>455</v>
      </c>
      <c r="F84" s="352" t="s">
        <v>491</v>
      </c>
      <c r="G84" s="352"/>
      <c r="H84" s="355" t="s">
        <v>492</v>
      </c>
      <c r="I84" s="352" t="s">
        <v>262</v>
      </c>
      <c r="J84" s="357">
        <v>40000</v>
      </c>
      <c r="K84" s="357">
        <v>20000</v>
      </c>
      <c r="L84" s="357">
        <v>20000</v>
      </c>
      <c r="M84" s="351">
        <v>111057601</v>
      </c>
      <c r="N84" s="351">
        <v>81745717.150000006</v>
      </c>
      <c r="O84" s="351">
        <v>80614649.170000017</v>
      </c>
    </row>
    <row r="85" spans="1:15" s="207" customFormat="1">
      <c r="A85" s="696"/>
      <c r="B85" s="697"/>
      <c r="C85" s="697"/>
      <c r="D85" s="697"/>
      <c r="E85" s="697"/>
      <c r="F85" s="697"/>
      <c r="G85" s="697"/>
      <c r="H85" s="697"/>
      <c r="I85" s="697"/>
      <c r="J85" s="697"/>
      <c r="K85" s="697"/>
      <c r="L85" s="697"/>
      <c r="M85" s="697"/>
      <c r="N85" s="697"/>
      <c r="O85" s="698"/>
    </row>
    <row r="86" spans="1:15" s="207" customFormat="1" ht="50.45" customHeight="1">
      <c r="A86" s="739" t="s">
        <v>493</v>
      </c>
      <c r="B86" s="740"/>
      <c r="C86" s="740"/>
      <c r="D86" s="740"/>
      <c r="E86" s="740"/>
      <c r="F86" s="740"/>
      <c r="G86" s="740"/>
      <c r="H86" s="740"/>
      <c r="I86" s="740"/>
      <c r="J86" s="740"/>
      <c r="K86" s="740"/>
      <c r="L86" s="740"/>
      <c r="M86" s="740"/>
      <c r="N86" s="740"/>
      <c r="O86" s="741"/>
    </row>
    <row r="87" spans="1:15" s="207" customFormat="1" ht="120.6" customHeight="1">
      <c r="A87" s="739" t="s">
        <v>700</v>
      </c>
      <c r="B87" s="740"/>
      <c r="C87" s="740"/>
      <c r="D87" s="740"/>
      <c r="E87" s="740"/>
      <c r="F87" s="740"/>
      <c r="G87" s="740"/>
      <c r="H87" s="740"/>
      <c r="I87" s="740"/>
      <c r="J87" s="740"/>
      <c r="K87" s="740"/>
      <c r="L87" s="740"/>
      <c r="M87" s="740"/>
      <c r="N87" s="740"/>
      <c r="O87" s="741"/>
    </row>
    <row r="88" spans="1:15" s="207" customFormat="1">
      <c r="A88" s="228"/>
      <c r="B88" s="229"/>
      <c r="C88" s="229"/>
      <c r="D88" s="229"/>
      <c r="E88" s="229"/>
      <c r="F88" s="229"/>
      <c r="G88" s="229"/>
      <c r="H88" s="229"/>
      <c r="I88" s="229"/>
      <c r="J88" s="229"/>
      <c r="K88" s="229"/>
      <c r="L88" s="229"/>
      <c r="M88" s="229"/>
      <c r="N88" s="229"/>
      <c r="O88" s="230"/>
    </row>
    <row r="89" spans="1:15" s="207" customFormat="1" ht="19.899999999999999" customHeight="1">
      <c r="A89" s="691" t="s">
        <v>81</v>
      </c>
      <c r="B89" s="691" t="s">
        <v>125</v>
      </c>
      <c r="C89" s="691" t="s">
        <v>39</v>
      </c>
      <c r="D89" s="691" t="s">
        <v>37</v>
      </c>
      <c r="E89" s="691" t="s">
        <v>38</v>
      </c>
      <c r="F89" s="691" t="s">
        <v>7</v>
      </c>
      <c r="G89" s="691" t="s">
        <v>70</v>
      </c>
      <c r="H89" s="699" t="s">
        <v>8</v>
      </c>
      <c r="I89" s="691" t="s">
        <v>126</v>
      </c>
      <c r="J89" s="693" t="s">
        <v>127</v>
      </c>
      <c r="K89" s="694"/>
      <c r="L89" s="695"/>
      <c r="M89" s="693" t="s">
        <v>128</v>
      </c>
      <c r="N89" s="694"/>
      <c r="O89" s="695"/>
    </row>
    <row r="90" spans="1:15" s="207" customFormat="1" ht="19.899999999999999" customHeight="1">
      <c r="A90" s="692"/>
      <c r="B90" s="692"/>
      <c r="C90" s="692"/>
      <c r="D90" s="692"/>
      <c r="E90" s="692"/>
      <c r="F90" s="692"/>
      <c r="G90" s="692"/>
      <c r="H90" s="700"/>
      <c r="I90" s="692"/>
      <c r="J90" s="208" t="s">
        <v>129</v>
      </c>
      <c r="K90" s="208" t="s">
        <v>159</v>
      </c>
      <c r="L90" s="208" t="s">
        <v>130</v>
      </c>
      <c r="M90" s="208" t="s">
        <v>87</v>
      </c>
      <c r="N90" s="208" t="s">
        <v>160</v>
      </c>
      <c r="O90" s="208" t="s">
        <v>16</v>
      </c>
    </row>
    <row r="91" spans="1:15" s="222" customFormat="1" ht="36.6" customHeight="1">
      <c r="A91" s="352" t="s">
        <v>460</v>
      </c>
      <c r="B91" s="352" t="s">
        <v>453</v>
      </c>
      <c r="C91" s="352" t="s">
        <v>453</v>
      </c>
      <c r="D91" s="352" t="s">
        <v>453</v>
      </c>
      <c r="E91" s="352" t="s">
        <v>455</v>
      </c>
      <c r="F91" s="352" t="s">
        <v>494</v>
      </c>
      <c r="G91" s="352"/>
      <c r="H91" s="355" t="s">
        <v>495</v>
      </c>
      <c r="I91" s="352" t="s">
        <v>262</v>
      </c>
      <c r="J91" s="357">
        <v>104000</v>
      </c>
      <c r="K91" s="357">
        <v>58000</v>
      </c>
      <c r="L91" s="357">
        <v>58000</v>
      </c>
      <c r="M91" s="351">
        <v>147579210</v>
      </c>
      <c r="N91" s="351">
        <v>103659038.25</v>
      </c>
      <c r="O91" s="351">
        <v>83022970.400000006</v>
      </c>
    </row>
    <row r="92" spans="1:15" s="207" customFormat="1">
      <c r="A92" s="696"/>
      <c r="B92" s="697"/>
      <c r="C92" s="697"/>
      <c r="D92" s="697"/>
      <c r="E92" s="697"/>
      <c r="F92" s="697"/>
      <c r="G92" s="697"/>
      <c r="H92" s="697"/>
      <c r="I92" s="697"/>
      <c r="J92" s="697"/>
      <c r="K92" s="697"/>
      <c r="L92" s="697"/>
      <c r="M92" s="697"/>
      <c r="N92" s="697"/>
      <c r="O92" s="698"/>
    </row>
    <row r="93" spans="1:15" s="207" customFormat="1" ht="48.6" customHeight="1">
      <c r="A93" s="739" t="s">
        <v>493</v>
      </c>
      <c r="B93" s="740"/>
      <c r="C93" s="740"/>
      <c r="D93" s="740"/>
      <c r="E93" s="740"/>
      <c r="F93" s="740"/>
      <c r="G93" s="740"/>
      <c r="H93" s="740"/>
      <c r="I93" s="740"/>
      <c r="J93" s="740"/>
      <c r="K93" s="740"/>
      <c r="L93" s="740"/>
      <c r="M93" s="740"/>
      <c r="N93" s="740"/>
      <c r="O93" s="741"/>
    </row>
    <row r="94" spans="1:15" s="234" customFormat="1" ht="87" customHeight="1">
      <c r="A94" s="718" t="s">
        <v>701</v>
      </c>
      <c r="B94" s="745"/>
      <c r="C94" s="745"/>
      <c r="D94" s="745"/>
      <c r="E94" s="745"/>
      <c r="F94" s="745"/>
      <c r="G94" s="745"/>
      <c r="H94" s="745"/>
      <c r="I94" s="745"/>
      <c r="J94" s="745"/>
      <c r="K94" s="745"/>
      <c r="L94" s="745"/>
      <c r="M94" s="745"/>
      <c r="N94" s="745"/>
      <c r="O94" s="746"/>
    </row>
    <row r="95" spans="1:15" s="207" customFormat="1">
      <c r="A95" s="228"/>
      <c r="B95" s="229"/>
      <c r="C95" s="229"/>
      <c r="D95" s="229"/>
      <c r="E95" s="229"/>
      <c r="F95" s="229"/>
      <c r="G95" s="229"/>
      <c r="H95" s="229"/>
      <c r="I95" s="229"/>
      <c r="J95" s="229"/>
      <c r="K95" s="229"/>
      <c r="L95" s="229"/>
      <c r="M95" s="229"/>
      <c r="N95" s="229"/>
      <c r="O95" s="230"/>
    </row>
    <row r="96" spans="1:15" s="207" customFormat="1" ht="19.899999999999999" customHeight="1">
      <c r="A96" s="691" t="s">
        <v>81</v>
      </c>
      <c r="B96" s="691" t="s">
        <v>125</v>
      </c>
      <c r="C96" s="691" t="s">
        <v>39</v>
      </c>
      <c r="D96" s="691" t="s">
        <v>37</v>
      </c>
      <c r="E96" s="691" t="s">
        <v>38</v>
      </c>
      <c r="F96" s="691" t="s">
        <v>7</v>
      </c>
      <c r="G96" s="691" t="s">
        <v>70</v>
      </c>
      <c r="H96" s="699" t="s">
        <v>8</v>
      </c>
      <c r="I96" s="691" t="s">
        <v>126</v>
      </c>
      <c r="J96" s="693" t="s">
        <v>127</v>
      </c>
      <c r="K96" s="694"/>
      <c r="L96" s="695"/>
      <c r="M96" s="693" t="s">
        <v>128</v>
      </c>
      <c r="N96" s="694"/>
      <c r="O96" s="695"/>
    </row>
    <row r="97" spans="1:15" s="207" customFormat="1" ht="19.899999999999999" customHeight="1">
      <c r="A97" s="692"/>
      <c r="B97" s="692"/>
      <c r="C97" s="692"/>
      <c r="D97" s="692"/>
      <c r="E97" s="692"/>
      <c r="F97" s="692"/>
      <c r="G97" s="692"/>
      <c r="H97" s="700"/>
      <c r="I97" s="692"/>
      <c r="J97" s="208" t="s">
        <v>129</v>
      </c>
      <c r="K97" s="208" t="s">
        <v>159</v>
      </c>
      <c r="L97" s="208" t="s">
        <v>130</v>
      </c>
      <c r="M97" s="208" t="s">
        <v>87</v>
      </c>
      <c r="N97" s="208" t="s">
        <v>160</v>
      </c>
      <c r="O97" s="208" t="s">
        <v>16</v>
      </c>
    </row>
    <row r="98" spans="1:15" s="222" customFormat="1" ht="28.5" customHeight="1">
      <c r="A98" s="352" t="s">
        <v>460</v>
      </c>
      <c r="B98" s="352" t="s">
        <v>453</v>
      </c>
      <c r="C98" s="352" t="s">
        <v>453</v>
      </c>
      <c r="D98" s="352" t="s">
        <v>453</v>
      </c>
      <c r="E98" s="352" t="s">
        <v>455</v>
      </c>
      <c r="F98" s="352" t="s">
        <v>494</v>
      </c>
      <c r="G98" s="352"/>
      <c r="H98" s="355" t="s">
        <v>495</v>
      </c>
      <c r="I98" s="352" t="s">
        <v>262</v>
      </c>
      <c r="J98" s="357">
        <v>104000</v>
      </c>
      <c r="K98" s="357">
        <v>58000</v>
      </c>
      <c r="L98" s="357">
        <v>58000</v>
      </c>
      <c r="M98" s="351">
        <v>147579210</v>
      </c>
      <c r="N98" s="351">
        <v>103659038.25</v>
      </c>
      <c r="O98" s="351">
        <v>83022970.400000006</v>
      </c>
    </row>
    <row r="99" spans="1:15" s="207" customFormat="1">
      <c r="A99" s="696"/>
      <c r="B99" s="697"/>
      <c r="C99" s="697"/>
      <c r="D99" s="697"/>
      <c r="E99" s="697"/>
      <c r="F99" s="697"/>
      <c r="G99" s="697"/>
      <c r="H99" s="697"/>
      <c r="I99" s="697"/>
      <c r="J99" s="697"/>
      <c r="K99" s="697"/>
      <c r="L99" s="697"/>
      <c r="M99" s="697"/>
      <c r="N99" s="697"/>
      <c r="O99" s="698"/>
    </row>
    <row r="100" spans="1:15" s="207" customFormat="1" ht="48" customHeight="1">
      <c r="A100" s="739" t="s">
        <v>496</v>
      </c>
      <c r="B100" s="740"/>
      <c r="C100" s="740"/>
      <c r="D100" s="740"/>
      <c r="E100" s="740"/>
      <c r="F100" s="740"/>
      <c r="G100" s="740"/>
      <c r="H100" s="740"/>
      <c r="I100" s="740"/>
      <c r="J100" s="740"/>
      <c r="K100" s="740"/>
      <c r="L100" s="740"/>
      <c r="M100" s="740"/>
      <c r="N100" s="740"/>
      <c r="O100" s="741"/>
    </row>
    <row r="101" spans="1:15" s="207" customFormat="1" ht="87" customHeight="1">
      <c r="A101" s="761" t="s">
        <v>702</v>
      </c>
      <c r="B101" s="740"/>
      <c r="C101" s="740"/>
      <c r="D101" s="740"/>
      <c r="E101" s="740"/>
      <c r="F101" s="740"/>
      <c r="G101" s="740"/>
      <c r="H101" s="740"/>
      <c r="I101" s="740"/>
      <c r="J101" s="740"/>
      <c r="K101" s="740"/>
      <c r="L101" s="740"/>
      <c r="M101" s="740"/>
      <c r="N101" s="740"/>
      <c r="O101" s="741"/>
    </row>
    <row r="102" spans="1:15" s="207" customFormat="1" ht="19.899999999999999" customHeight="1">
      <c r="A102" s="691" t="s">
        <v>81</v>
      </c>
      <c r="B102" s="691" t="s">
        <v>125</v>
      </c>
      <c r="C102" s="691" t="s">
        <v>39</v>
      </c>
      <c r="D102" s="691" t="s">
        <v>37</v>
      </c>
      <c r="E102" s="691" t="s">
        <v>38</v>
      </c>
      <c r="F102" s="691" t="s">
        <v>7</v>
      </c>
      <c r="G102" s="691" t="s">
        <v>70</v>
      </c>
      <c r="H102" s="691" t="s">
        <v>8</v>
      </c>
      <c r="I102" s="691" t="s">
        <v>126</v>
      </c>
      <c r="J102" s="693" t="s">
        <v>127</v>
      </c>
      <c r="K102" s="694"/>
      <c r="L102" s="695"/>
      <c r="M102" s="693" t="s">
        <v>128</v>
      </c>
      <c r="N102" s="694"/>
      <c r="O102" s="695"/>
    </row>
    <row r="103" spans="1:15" s="207" customFormat="1" ht="19.899999999999999" customHeight="1">
      <c r="A103" s="692"/>
      <c r="B103" s="692"/>
      <c r="C103" s="692"/>
      <c r="D103" s="692"/>
      <c r="E103" s="692"/>
      <c r="F103" s="692"/>
      <c r="G103" s="692"/>
      <c r="H103" s="692"/>
      <c r="I103" s="692"/>
      <c r="J103" s="208" t="s">
        <v>129</v>
      </c>
      <c r="K103" s="208" t="s">
        <v>159</v>
      </c>
      <c r="L103" s="208" t="s">
        <v>130</v>
      </c>
      <c r="M103" s="208" t="s">
        <v>87</v>
      </c>
      <c r="N103" s="208" t="s">
        <v>160</v>
      </c>
      <c r="O103" s="208" t="s">
        <v>16</v>
      </c>
    </row>
    <row r="104" spans="1:15" s="222" customFormat="1" ht="15" customHeight="1">
      <c r="A104" s="349" t="s">
        <v>459</v>
      </c>
      <c r="B104" s="349" t="s">
        <v>459</v>
      </c>
      <c r="C104" s="349" t="s">
        <v>453</v>
      </c>
      <c r="D104" s="349" t="s">
        <v>453</v>
      </c>
      <c r="E104" s="349" t="s">
        <v>459</v>
      </c>
      <c r="F104" s="349" t="s">
        <v>497</v>
      </c>
      <c r="G104" s="349"/>
      <c r="H104" s="350" t="s">
        <v>498</v>
      </c>
      <c r="I104" s="349" t="s">
        <v>248</v>
      </c>
      <c r="J104" s="349" t="s">
        <v>499</v>
      </c>
      <c r="K104" s="349" t="s">
        <v>695</v>
      </c>
      <c r="L104" s="349" t="s">
        <v>695</v>
      </c>
      <c r="M104" s="351">
        <v>5000000</v>
      </c>
      <c r="N104" s="351">
        <v>7769944.8600000003</v>
      </c>
      <c r="O104" s="351">
        <v>4769944.8599999994</v>
      </c>
    </row>
    <row r="105" spans="1:15" s="207" customFormat="1">
      <c r="A105" s="696"/>
      <c r="B105" s="697"/>
      <c r="C105" s="697"/>
      <c r="D105" s="697"/>
      <c r="E105" s="697"/>
      <c r="F105" s="697"/>
      <c r="G105" s="697"/>
      <c r="H105" s="697"/>
      <c r="I105" s="697"/>
      <c r="J105" s="697"/>
      <c r="K105" s="697"/>
      <c r="L105" s="697"/>
      <c r="M105" s="697"/>
      <c r="N105" s="697"/>
      <c r="O105" s="698"/>
    </row>
    <row r="106" spans="1:15" s="210" customFormat="1" ht="26.45" customHeight="1">
      <c r="A106" s="739" t="s">
        <v>500</v>
      </c>
      <c r="B106" s="750"/>
      <c r="C106" s="750"/>
      <c r="D106" s="750"/>
      <c r="E106" s="750"/>
      <c r="F106" s="750"/>
      <c r="G106" s="750"/>
      <c r="H106" s="750"/>
      <c r="I106" s="750"/>
      <c r="J106" s="750"/>
      <c r="K106" s="750"/>
      <c r="L106" s="750"/>
      <c r="M106" s="750"/>
      <c r="N106" s="750"/>
      <c r="O106" s="751"/>
    </row>
    <row r="107" spans="1:15" s="210" customFormat="1" ht="30" customHeight="1">
      <c r="A107" s="718" t="s">
        <v>696</v>
      </c>
      <c r="B107" s="762"/>
      <c r="C107" s="762"/>
      <c r="D107" s="762"/>
      <c r="E107" s="762"/>
      <c r="F107" s="762"/>
      <c r="G107" s="762"/>
      <c r="H107" s="762"/>
      <c r="I107" s="762"/>
      <c r="J107" s="762"/>
      <c r="K107" s="762"/>
      <c r="L107" s="762"/>
      <c r="M107" s="762"/>
      <c r="N107" s="762"/>
      <c r="O107" s="763"/>
    </row>
    <row r="108" spans="1:15" s="207" customFormat="1" ht="64.900000000000006" customHeight="1">
      <c r="A108" s="764"/>
      <c r="B108" s="765"/>
      <c r="C108" s="765"/>
      <c r="D108" s="765"/>
      <c r="E108" s="765"/>
      <c r="F108" s="765"/>
      <c r="G108" s="765"/>
      <c r="H108" s="765"/>
      <c r="I108" s="765"/>
      <c r="J108" s="765"/>
      <c r="K108" s="765"/>
      <c r="L108" s="765"/>
      <c r="M108" s="765"/>
      <c r="N108" s="765"/>
      <c r="O108" s="763"/>
    </row>
    <row r="109" spans="1:15" s="207" customFormat="1" ht="14.45" customHeight="1">
      <c r="A109" s="228"/>
      <c r="B109" s="229"/>
      <c r="C109" s="229"/>
      <c r="D109" s="229"/>
      <c r="E109" s="229"/>
      <c r="F109" s="229"/>
      <c r="G109" s="229"/>
      <c r="H109" s="229"/>
      <c r="I109" s="229"/>
      <c r="J109" s="229"/>
      <c r="K109" s="229"/>
      <c r="L109" s="229"/>
      <c r="M109" s="229"/>
      <c r="N109" s="229"/>
      <c r="O109" s="230"/>
    </row>
    <row r="110" spans="1:15" s="207" customFormat="1" ht="19.899999999999999" customHeight="1">
      <c r="A110" s="691" t="s">
        <v>81</v>
      </c>
      <c r="B110" s="691" t="s">
        <v>125</v>
      </c>
      <c r="C110" s="691" t="s">
        <v>39</v>
      </c>
      <c r="D110" s="691" t="s">
        <v>37</v>
      </c>
      <c r="E110" s="691" t="s">
        <v>38</v>
      </c>
      <c r="F110" s="691" t="s">
        <v>7</v>
      </c>
      <c r="G110" s="691" t="s">
        <v>70</v>
      </c>
      <c r="H110" s="691" t="s">
        <v>8</v>
      </c>
      <c r="I110" s="691" t="s">
        <v>126</v>
      </c>
      <c r="J110" s="693" t="s">
        <v>127</v>
      </c>
      <c r="K110" s="694"/>
      <c r="L110" s="695"/>
      <c r="M110" s="693" t="s">
        <v>128</v>
      </c>
      <c r="N110" s="694"/>
      <c r="O110" s="695"/>
    </row>
    <row r="111" spans="1:15" s="207" customFormat="1" ht="19.899999999999999" customHeight="1">
      <c r="A111" s="692"/>
      <c r="B111" s="692"/>
      <c r="C111" s="692"/>
      <c r="D111" s="692"/>
      <c r="E111" s="692"/>
      <c r="F111" s="692"/>
      <c r="G111" s="692"/>
      <c r="H111" s="692"/>
      <c r="I111" s="692"/>
      <c r="J111" s="208" t="s">
        <v>129</v>
      </c>
      <c r="K111" s="208" t="s">
        <v>159</v>
      </c>
      <c r="L111" s="208" t="s">
        <v>130</v>
      </c>
      <c r="M111" s="208" t="s">
        <v>87</v>
      </c>
      <c r="N111" s="208" t="s">
        <v>160</v>
      </c>
      <c r="O111" s="208" t="s">
        <v>16</v>
      </c>
    </row>
    <row r="112" spans="1:15" s="222" customFormat="1" ht="33.6" customHeight="1">
      <c r="A112" s="352" t="s">
        <v>460</v>
      </c>
      <c r="B112" s="352" t="s">
        <v>454</v>
      </c>
      <c r="C112" s="352" t="s">
        <v>453</v>
      </c>
      <c r="D112" s="352" t="s">
        <v>453</v>
      </c>
      <c r="E112" s="352" t="s">
        <v>459</v>
      </c>
      <c r="F112" s="352" t="s">
        <v>501</v>
      </c>
      <c r="G112" s="352"/>
      <c r="H112" s="355" t="s">
        <v>502</v>
      </c>
      <c r="I112" s="352" t="s">
        <v>268</v>
      </c>
      <c r="J112" s="351">
        <v>1300</v>
      </c>
      <c r="K112" s="351">
        <v>866.66</v>
      </c>
      <c r="L112" s="351">
        <v>866.66</v>
      </c>
      <c r="M112" s="351">
        <v>67005530</v>
      </c>
      <c r="N112" s="351">
        <v>28563120.43</v>
      </c>
      <c r="O112" s="351">
        <v>28543120.43</v>
      </c>
    </row>
    <row r="113" spans="1:15" s="215" customFormat="1">
      <c r="A113" s="697"/>
      <c r="B113" s="697"/>
      <c r="C113" s="697"/>
      <c r="D113" s="697"/>
      <c r="E113" s="697"/>
      <c r="F113" s="697"/>
      <c r="G113" s="697"/>
      <c r="H113" s="697"/>
      <c r="I113" s="697"/>
      <c r="J113" s="697"/>
      <c r="K113" s="697"/>
      <c r="L113" s="697"/>
      <c r="M113" s="697"/>
      <c r="N113" s="697"/>
      <c r="O113" s="697"/>
    </row>
    <row r="114" spans="1:15" s="207" customFormat="1" ht="46.9" customHeight="1">
      <c r="A114" s="739" t="s">
        <v>503</v>
      </c>
      <c r="B114" s="740"/>
      <c r="C114" s="740"/>
      <c r="D114" s="740"/>
      <c r="E114" s="740"/>
      <c r="F114" s="740"/>
      <c r="G114" s="740"/>
      <c r="H114" s="740"/>
      <c r="I114" s="740"/>
      <c r="J114" s="740"/>
      <c r="K114" s="740"/>
      <c r="L114" s="740"/>
      <c r="M114" s="740"/>
      <c r="N114" s="740"/>
      <c r="O114" s="741"/>
    </row>
    <row r="115" spans="1:15" s="207" customFormat="1" ht="58.15" customHeight="1">
      <c r="A115" s="761" t="s">
        <v>703</v>
      </c>
      <c r="B115" s="740"/>
      <c r="C115" s="740"/>
      <c r="D115" s="740"/>
      <c r="E115" s="740"/>
      <c r="F115" s="740"/>
      <c r="G115" s="740"/>
      <c r="H115" s="740"/>
      <c r="I115" s="740"/>
      <c r="J115" s="740"/>
      <c r="K115" s="740"/>
      <c r="L115" s="740"/>
      <c r="M115" s="740"/>
      <c r="N115" s="740"/>
      <c r="O115" s="741"/>
    </row>
    <row r="116" spans="1:15" s="215" customFormat="1" ht="10.9" customHeight="1">
      <c r="A116" s="235"/>
      <c r="O116" s="236"/>
    </row>
    <row r="117" spans="1:15" s="207" customFormat="1" ht="19.899999999999999" customHeight="1">
      <c r="A117" s="691" t="s">
        <v>81</v>
      </c>
      <c r="B117" s="691" t="s">
        <v>125</v>
      </c>
      <c r="C117" s="691" t="s">
        <v>39</v>
      </c>
      <c r="D117" s="691" t="s">
        <v>37</v>
      </c>
      <c r="E117" s="691" t="s">
        <v>38</v>
      </c>
      <c r="F117" s="691" t="s">
        <v>7</v>
      </c>
      <c r="G117" s="691" t="s">
        <v>70</v>
      </c>
      <c r="H117" s="699" t="s">
        <v>8</v>
      </c>
      <c r="I117" s="691" t="s">
        <v>126</v>
      </c>
      <c r="J117" s="693" t="s">
        <v>127</v>
      </c>
      <c r="K117" s="694"/>
      <c r="L117" s="695"/>
      <c r="M117" s="693" t="s">
        <v>128</v>
      </c>
      <c r="N117" s="694"/>
      <c r="O117" s="695"/>
    </row>
    <row r="118" spans="1:15" s="207" customFormat="1" ht="19.899999999999999" customHeight="1">
      <c r="A118" s="692"/>
      <c r="B118" s="692"/>
      <c r="C118" s="692"/>
      <c r="D118" s="692"/>
      <c r="E118" s="692"/>
      <c r="F118" s="692"/>
      <c r="G118" s="692"/>
      <c r="H118" s="700"/>
      <c r="I118" s="692"/>
      <c r="J118" s="208" t="s">
        <v>129</v>
      </c>
      <c r="K118" s="208" t="s">
        <v>159</v>
      </c>
      <c r="L118" s="208" t="s">
        <v>130</v>
      </c>
      <c r="M118" s="208" t="s">
        <v>87</v>
      </c>
      <c r="N118" s="208" t="s">
        <v>160</v>
      </c>
      <c r="O118" s="208" t="s">
        <v>16</v>
      </c>
    </row>
    <row r="119" spans="1:15" s="222" customFormat="1" ht="22.15" customHeight="1">
      <c r="A119" s="352" t="s">
        <v>460</v>
      </c>
      <c r="B119" s="352" t="s">
        <v>453</v>
      </c>
      <c r="C119" s="352" t="s">
        <v>453</v>
      </c>
      <c r="D119" s="352" t="s">
        <v>453</v>
      </c>
      <c r="E119" s="352" t="s">
        <v>460</v>
      </c>
      <c r="F119" s="352" t="s">
        <v>504</v>
      </c>
      <c r="G119" s="352"/>
      <c r="H119" s="355" t="s">
        <v>277</v>
      </c>
      <c r="I119" s="352" t="s">
        <v>278</v>
      </c>
      <c r="J119" s="352" t="s">
        <v>505</v>
      </c>
      <c r="K119" s="352" t="s">
        <v>622</v>
      </c>
      <c r="L119" s="352" t="s">
        <v>622</v>
      </c>
      <c r="M119" s="351">
        <v>240387292</v>
      </c>
      <c r="N119" s="351">
        <v>225893338.67000002</v>
      </c>
      <c r="O119" s="351">
        <v>223429374.62</v>
      </c>
    </row>
    <row r="120" spans="1:15" s="215" customFormat="1">
      <c r="A120" s="697"/>
      <c r="B120" s="697"/>
      <c r="C120" s="697"/>
      <c r="D120" s="697"/>
      <c r="E120" s="697"/>
      <c r="F120" s="697"/>
      <c r="G120" s="697"/>
      <c r="H120" s="697"/>
      <c r="I120" s="697"/>
      <c r="J120" s="697"/>
      <c r="K120" s="697"/>
      <c r="L120" s="697"/>
      <c r="M120" s="697"/>
      <c r="N120" s="697"/>
      <c r="O120" s="697"/>
    </row>
    <row r="121" spans="1:15" s="210" customFormat="1" ht="18" customHeight="1">
      <c r="A121" s="766" t="s">
        <v>506</v>
      </c>
      <c r="B121" s="767"/>
      <c r="C121" s="767"/>
      <c r="D121" s="767"/>
      <c r="E121" s="767"/>
      <c r="F121" s="767"/>
      <c r="G121" s="767"/>
      <c r="H121" s="767"/>
      <c r="I121" s="767"/>
      <c r="J121" s="767"/>
      <c r="K121" s="767"/>
      <c r="L121" s="767"/>
      <c r="M121" s="767"/>
      <c r="N121" s="767"/>
      <c r="O121" s="768"/>
    </row>
    <row r="122" spans="1:15" s="210" customFormat="1">
      <c r="A122" s="237"/>
      <c r="B122" s="238"/>
      <c r="C122" s="238"/>
      <c r="D122" s="238"/>
      <c r="E122" s="238"/>
      <c r="F122" s="238"/>
      <c r="G122" s="238"/>
      <c r="H122" s="238"/>
      <c r="I122" s="238"/>
      <c r="J122" s="238"/>
      <c r="K122" s="238"/>
      <c r="L122" s="238"/>
      <c r="M122" s="238"/>
      <c r="N122" s="238"/>
      <c r="O122" s="239"/>
    </row>
    <row r="123" spans="1:15" s="210" customFormat="1" ht="50.45" customHeight="1">
      <c r="A123" s="715" t="s">
        <v>586</v>
      </c>
      <c r="B123" s="767"/>
      <c r="C123" s="767"/>
      <c r="D123" s="767"/>
      <c r="E123" s="767"/>
      <c r="F123" s="767"/>
      <c r="G123" s="767"/>
      <c r="H123" s="767"/>
      <c r="I123" s="767"/>
      <c r="J123" s="767"/>
      <c r="K123" s="767"/>
      <c r="L123" s="767"/>
      <c r="M123" s="767"/>
      <c r="N123" s="767"/>
      <c r="O123" s="768"/>
    </row>
    <row r="124" spans="1:15" s="210" customFormat="1" ht="32.450000000000003" customHeight="1">
      <c r="A124" s="541"/>
      <c r="B124" s="547"/>
      <c r="C124" s="547"/>
      <c r="D124" s="547"/>
      <c r="E124" s="547"/>
      <c r="F124" s="547"/>
      <c r="G124" s="547"/>
      <c r="H124" s="547"/>
      <c r="I124" s="547"/>
      <c r="J124" s="547"/>
      <c r="K124" s="547"/>
      <c r="L124" s="547"/>
      <c r="M124" s="547"/>
      <c r="N124" s="547"/>
      <c r="O124" s="548"/>
    </row>
    <row r="125" spans="1:15" s="207" customFormat="1" ht="12.6" customHeight="1">
      <c r="A125" s="240"/>
      <c r="B125" s="241"/>
      <c r="C125" s="241"/>
      <c r="D125" s="241"/>
      <c r="E125" s="241"/>
      <c r="F125" s="241"/>
      <c r="G125" s="241"/>
      <c r="H125" s="241"/>
      <c r="I125" s="241"/>
      <c r="J125" s="241"/>
      <c r="K125" s="241"/>
      <c r="L125" s="241"/>
      <c r="M125" s="241"/>
      <c r="N125" s="241"/>
      <c r="O125" s="242"/>
    </row>
    <row r="126" spans="1:15" s="207" customFormat="1" ht="19.899999999999999" customHeight="1">
      <c r="A126" s="691" t="s">
        <v>81</v>
      </c>
      <c r="B126" s="691" t="s">
        <v>125</v>
      </c>
      <c r="C126" s="691" t="s">
        <v>39</v>
      </c>
      <c r="D126" s="691" t="s">
        <v>37</v>
      </c>
      <c r="E126" s="691" t="s">
        <v>38</v>
      </c>
      <c r="F126" s="691" t="s">
        <v>7</v>
      </c>
      <c r="G126" s="691" t="s">
        <v>70</v>
      </c>
      <c r="H126" s="699" t="s">
        <v>8</v>
      </c>
      <c r="I126" s="691" t="s">
        <v>126</v>
      </c>
      <c r="J126" s="693" t="s">
        <v>127</v>
      </c>
      <c r="K126" s="694"/>
      <c r="L126" s="695"/>
      <c r="M126" s="693" t="s">
        <v>128</v>
      </c>
      <c r="N126" s="694"/>
      <c r="O126" s="695"/>
    </row>
    <row r="127" spans="1:15" s="207" customFormat="1" ht="19.899999999999999" customHeight="1">
      <c r="A127" s="692"/>
      <c r="B127" s="692"/>
      <c r="C127" s="692"/>
      <c r="D127" s="692"/>
      <c r="E127" s="692"/>
      <c r="F127" s="692"/>
      <c r="G127" s="692"/>
      <c r="H127" s="700"/>
      <c r="I127" s="692"/>
      <c r="J127" s="208" t="s">
        <v>129</v>
      </c>
      <c r="K127" s="208" t="s">
        <v>159</v>
      </c>
      <c r="L127" s="208" t="s">
        <v>130</v>
      </c>
      <c r="M127" s="208" t="s">
        <v>87</v>
      </c>
      <c r="N127" s="208" t="s">
        <v>160</v>
      </c>
      <c r="O127" s="208" t="s">
        <v>16</v>
      </c>
    </row>
    <row r="128" spans="1:15" s="222" customFormat="1" ht="33" customHeight="1">
      <c r="A128" s="352" t="s">
        <v>460</v>
      </c>
      <c r="B128" s="352" t="s">
        <v>455</v>
      </c>
      <c r="C128" s="352" t="s">
        <v>453</v>
      </c>
      <c r="D128" s="352" t="s">
        <v>453</v>
      </c>
      <c r="E128" s="352" t="s">
        <v>458</v>
      </c>
      <c r="F128" s="352" t="s">
        <v>507</v>
      </c>
      <c r="G128" s="352"/>
      <c r="H128" s="355" t="s">
        <v>280</v>
      </c>
      <c r="I128" s="352" t="s">
        <v>281</v>
      </c>
      <c r="J128" s="352" t="s">
        <v>508</v>
      </c>
      <c r="K128" s="352" t="s">
        <v>674</v>
      </c>
      <c r="L128" s="352" t="s">
        <v>675</v>
      </c>
      <c r="M128" s="351">
        <v>88124477</v>
      </c>
      <c r="N128" s="351">
        <v>70307186.039999992</v>
      </c>
      <c r="O128" s="351">
        <v>57807186.039999992</v>
      </c>
    </row>
    <row r="129" spans="1:15" s="207" customFormat="1">
      <c r="A129" s="696"/>
      <c r="B129" s="697"/>
      <c r="C129" s="697"/>
      <c r="D129" s="697"/>
      <c r="E129" s="697"/>
      <c r="F129" s="697"/>
      <c r="G129" s="697"/>
      <c r="H129" s="697"/>
      <c r="I129" s="697"/>
      <c r="J129" s="697"/>
      <c r="K129" s="697"/>
      <c r="L129" s="697"/>
      <c r="M129" s="697"/>
      <c r="N129" s="697"/>
      <c r="O129" s="698"/>
    </row>
    <row r="130" spans="1:15" s="207" customFormat="1" ht="34.15" customHeight="1">
      <c r="A130" s="739" t="s">
        <v>676</v>
      </c>
      <c r="B130" s="750"/>
      <c r="C130" s="750"/>
      <c r="D130" s="750"/>
      <c r="E130" s="750"/>
      <c r="F130" s="750"/>
      <c r="G130" s="750"/>
      <c r="H130" s="750"/>
      <c r="I130" s="750"/>
      <c r="J130" s="750"/>
      <c r="K130" s="750"/>
      <c r="L130" s="750"/>
      <c r="M130" s="750"/>
      <c r="N130" s="750"/>
      <c r="O130" s="751"/>
    </row>
    <row r="131" spans="1:15" s="207" customFormat="1">
      <c r="A131" s="211"/>
      <c r="B131" s="212"/>
      <c r="C131" s="212"/>
      <c r="D131" s="212"/>
      <c r="E131" s="212"/>
      <c r="F131" s="212"/>
      <c r="G131" s="212"/>
      <c r="H131" s="212"/>
      <c r="I131" s="212"/>
      <c r="J131" s="212"/>
      <c r="K131" s="212"/>
      <c r="L131" s="212"/>
      <c r="M131" s="212"/>
      <c r="N131" s="212"/>
      <c r="O131" s="213"/>
    </row>
    <row r="132" spans="1:15" s="207" customFormat="1" ht="45.6" customHeight="1">
      <c r="A132" s="739" t="s">
        <v>741</v>
      </c>
      <c r="B132" s="750"/>
      <c r="C132" s="750"/>
      <c r="D132" s="750"/>
      <c r="E132" s="750"/>
      <c r="F132" s="750"/>
      <c r="G132" s="750"/>
      <c r="H132" s="750"/>
      <c r="I132" s="750"/>
      <c r="J132" s="750"/>
      <c r="K132" s="750"/>
      <c r="L132" s="750"/>
      <c r="M132" s="750"/>
      <c r="N132" s="750"/>
      <c r="O132" s="751"/>
    </row>
    <row r="133" spans="1:15" s="207" customFormat="1">
      <c r="A133" s="228"/>
      <c r="B133" s="229"/>
      <c r="C133" s="229"/>
      <c r="D133" s="229"/>
      <c r="E133" s="229"/>
      <c r="F133" s="229"/>
      <c r="G133" s="229"/>
      <c r="H133" s="229"/>
      <c r="I133" s="229"/>
      <c r="J133" s="229"/>
      <c r="K133" s="229"/>
      <c r="L133" s="229"/>
      <c r="M133" s="229"/>
      <c r="N133" s="229"/>
      <c r="O133" s="230"/>
    </row>
    <row r="134" spans="1:15" s="207" customFormat="1" ht="19.899999999999999" customHeight="1">
      <c r="A134" s="691" t="s">
        <v>81</v>
      </c>
      <c r="B134" s="691" t="s">
        <v>125</v>
      </c>
      <c r="C134" s="691" t="s">
        <v>39</v>
      </c>
      <c r="D134" s="691" t="s">
        <v>37</v>
      </c>
      <c r="E134" s="691" t="s">
        <v>38</v>
      </c>
      <c r="F134" s="691" t="s">
        <v>7</v>
      </c>
      <c r="G134" s="691" t="s">
        <v>70</v>
      </c>
      <c r="H134" s="699" t="s">
        <v>8</v>
      </c>
      <c r="I134" s="691" t="s">
        <v>126</v>
      </c>
      <c r="J134" s="693" t="s">
        <v>127</v>
      </c>
      <c r="K134" s="694"/>
      <c r="L134" s="695"/>
      <c r="M134" s="693" t="s">
        <v>128</v>
      </c>
      <c r="N134" s="694"/>
      <c r="O134" s="695"/>
    </row>
    <row r="135" spans="1:15" s="207" customFormat="1" ht="19.899999999999999" customHeight="1">
      <c r="A135" s="692"/>
      <c r="B135" s="692"/>
      <c r="C135" s="692"/>
      <c r="D135" s="692"/>
      <c r="E135" s="692"/>
      <c r="F135" s="692"/>
      <c r="G135" s="692"/>
      <c r="H135" s="700"/>
      <c r="I135" s="692"/>
      <c r="J135" s="208" t="s">
        <v>129</v>
      </c>
      <c r="K135" s="208" t="s">
        <v>159</v>
      </c>
      <c r="L135" s="208" t="s">
        <v>130</v>
      </c>
      <c r="M135" s="208" t="s">
        <v>87</v>
      </c>
      <c r="N135" s="208" t="s">
        <v>160</v>
      </c>
      <c r="O135" s="208" t="s">
        <v>16</v>
      </c>
    </row>
    <row r="136" spans="1:15" s="222" customFormat="1" ht="22.9" customHeight="1">
      <c r="A136" s="352" t="s">
        <v>455</v>
      </c>
      <c r="B136" s="352" t="s">
        <v>453</v>
      </c>
      <c r="C136" s="352" t="s">
        <v>453</v>
      </c>
      <c r="D136" s="352" t="s">
        <v>459</v>
      </c>
      <c r="E136" s="352" t="s">
        <v>455</v>
      </c>
      <c r="F136" s="352" t="s">
        <v>509</v>
      </c>
      <c r="G136" s="352"/>
      <c r="H136" s="355" t="s">
        <v>204</v>
      </c>
      <c r="I136" s="352" t="s">
        <v>205</v>
      </c>
      <c r="J136" s="352" t="s">
        <v>510</v>
      </c>
      <c r="K136" s="352" t="s">
        <v>643</v>
      </c>
      <c r="L136" s="352" t="s">
        <v>643</v>
      </c>
      <c r="M136" s="351">
        <v>66715938</v>
      </c>
      <c r="N136" s="351">
        <v>39250104.229999997</v>
      </c>
      <c r="O136" s="351">
        <v>39249904.229999997</v>
      </c>
    </row>
    <row r="137" spans="1:15" s="207" customFormat="1" ht="10.9" customHeight="1">
      <c r="A137" s="696"/>
      <c r="B137" s="697"/>
      <c r="C137" s="697"/>
      <c r="D137" s="697"/>
      <c r="E137" s="697"/>
      <c r="F137" s="697"/>
      <c r="G137" s="697"/>
      <c r="H137" s="697"/>
      <c r="I137" s="697"/>
      <c r="J137" s="697"/>
      <c r="K137" s="697"/>
      <c r="L137" s="697"/>
      <c r="M137" s="697"/>
      <c r="N137" s="697"/>
      <c r="O137" s="698"/>
    </row>
    <row r="138" spans="1:15" s="210" customFormat="1" ht="46.9" customHeight="1">
      <c r="A138" s="769" t="s">
        <v>644</v>
      </c>
      <c r="B138" s="770"/>
      <c r="C138" s="770"/>
      <c r="D138" s="770"/>
      <c r="E138" s="770"/>
      <c r="F138" s="770"/>
      <c r="G138" s="770"/>
      <c r="H138" s="770"/>
      <c r="I138" s="770"/>
      <c r="J138" s="770"/>
      <c r="K138" s="770"/>
      <c r="L138" s="770"/>
      <c r="M138" s="770"/>
      <c r="N138" s="770"/>
      <c r="O138" s="771"/>
    </row>
    <row r="139" spans="1:15" s="215" customFormat="1" ht="13.15" customHeight="1">
      <c r="A139" s="544"/>
      <c r="B139" s="545"/>
      <c r="C139" s="545"/>
      <c r="D139" s="545"/>
      <c r="E139" s="545"/>
      <c r="F139" s="545"/>
      <c r="G139" s="545"/>
      <c r="H139" s="545"/>
      <c r="I139" s="545"/>
      <c r="J139" s="545"/>
      <c r="K139" s="545"/>
      <c r="L139" s="545"/>
      <c r="M139" s="545"/>
      <c r="N139" s="545"/>
      <c r="O139" s="546"/>
    </row>
    <row r="140" spans="1:15" s="207" customFormat="1">
      <c r="A140" s="707" t="s">
        <v>587</v>
      </c>
      <c r="B140" s="708"/>
      <c r="C140" s="708"/>
      <c r="D140" s="708"/>
      <c r="E140" s="708"/>
      <c r="F140" s="708"/>
      <c r="G140" s="708"/>
      <c r="H140" s="708"/>
      <c r="I140" s="708"/>
      <c r="J140" s="708"/>
      <c r="K140" s="708"/>
      <c r="L140" s="708"/>
      <c r="M140" s="708"/>
      <c r="N140" s="708"/>
      <c r="O140" s="709"/>
    </row>
    <row r="141" spans="1:15" s="207" customFormat="1">
      <c r="A141" s="544"/>
      <c r="B141" s="545"/>
      <c r="C141" s="545"/>
      <c r="D141" s="545"/>
      <c r="E141" s="545"/>
      <c r="F141" s="545" t="s">
        <v>511</v>
      </c>
      <c r="G141" s="545"/>
      <c r="H141" s="545"/>
      <c r="I141" s="545"/>
      <c r="J141" s="545"/>
      <c r="K141" s="545" t="s">
        <v>512</v>
      </c>
      <c r="L141" s="545"/>
      <c r="M141" s="545"/>
      <c r="N141" s="545"/>
      <c r="O141" s="546"/>
    </row>
    <row r="142" spans="1:15" s="207" customFormat="1" ht="13.15" customHeight="1">
      <c r="A142" s="544"/>
      <c r="B142" s="243" t="s">
        <v>677</v>
      </c>
      <c r="C142" s="545"/>
      <c r="D142" s="545"/>
      <c r="E142" s="545"/>
      <c r="F142" s="545"/>
      <c r="G142" s="545"/>
      <c r="H142" s="545"/>
      <c r="I142" s="545"/>
      <c r="J142" s="545"/>
      <c r="K142" s="247">
        <v>7074</v>
      </c>
      <c r="L142" s="545"/>
      <c r="M142" s="545"/>
      <c r="N142" s="545"/>
      <c r="O142" s="546"/>
    </row>
    <row r="143" spans="1:15" s="207" customFormat="1" ht="13.15" customHeight="1">
      <c r="A143" s="544"/>
      <c r="B143" s="243" t="s">
        <v>513</v>
      </c>
      <c r="C143" s="545"/>
      <c r="D143" s="545"/>
      <c r="E143" s="545"/>
      <c r="F143" s="545"/>
      <c r="G143" s="545"/>
      <c r="H143" s="545"/>
      <c r="I143" s="545"/>
      <c r="J143" s="545"/>
      <c r="K143" s="247">
        <v>2563</v>
      </c>
      <c r="L143" s="545"/>
      <c r="M143" s="545"/>
      <c r="N143" s="545"/>
      <c r="O143" s="546"/>
    </row>
    <row r="144" spans="1:15" s="207" customFormat="1" ht="13.15" customHeight="1">
      <c r="A144" s="544"/>
      <c r="B144" s="243" t="s">
        <v>514</v>
      </c>
      <c r="C144" s="545"/>
      <c r="D144" s="545"/>
      <c r="E144" s="545"/>
      <c r="F144" s="545"/>
      <c r="G144" s="545"/>
      <c r="H144" s="545"/>
      <c r="I144" s="545"/>
      <c r="J144" s="545"/>
      <c r="K144" s="247">
        <v>2934</v>
      </c>
      <c r="L144" s="545"/>
      <c r="M144" s="545"/>
      <c r="N144" s="545"/>
      <c r="O144" s="546"/>
    </row>
    <row r="145" spans="1:15" s="207" customFormat="1" ht="13.15" customHeight="1">
      <c r="A145" s="544"/>
      <c r="B145" s="243" t="s">
        <v>515</v>
      </c>
      <c r="C145" s="545"/>
      <c r="D145" s="545"/>
      <c r="E145" s="545"/>
      <c r="F145" s="545"/>
      <c r="G145" s="545"/>
      <c r="H145" s="545"/>
      <c r="I145" s="545"/>
      <c r="J145" s="545"/>
      <c r="K145" s="247">
        <v>1155</v>
      </c>
      <c r="L145" s="545"/>
      <c r="M145" s="545"/>
      <c r="N145" s="545"/>
      <c r="O145" s="546"/>
    </row>
    <row r="146" spans="1:15" s="207" customFormat="1" ht="13.15" customHeight="1">
      <c r="A146" s="544"/>
      <c r="B146" s="243" t="s">
        <v>516</v>
      </c>
      <c r="C146" s="545"/>
      <c r="D146" s="545"/>
      <c r="E146" s="545"/>
      <c r="F146" s="545"/>
      <c r="G146" s="545"/>
      <c r="H146" s="545"/>
      <c r="I146" s="545"/>
      <c r="J146" s="545"/>
      <c r="K146" s="247">
        <v>1172</v>
      </c>
      <c r="L146" s="545"/>
      <c r="M146" s="545"/>
      <c r="N146" s="545"/>
      <c r="O146" s="546"/>
    </row>
    <row r="147" spans="1:15" s="207" customFormat="1" ht="13.15" customHeight="1">
      <c r="A147" s="544"/>
      <c r="B147" s="243" t="s">
        <v>517</v>
      </c>
      <c r="C147" s="545"/>
      <c r="D147" s="545"/>
      <c r="E147" s="545"/>
      <c r="F147" s="545"/>
      <c r="G147" s="545"/>
      <c r="H147" s="545"/>
      <c r="I147" s="545"/>
      <c r="J147" s="545"/>
      <c r="K147" s="247">
        <v>507</v>
      </c>
      <c r="L147" s="545"/>
      <c r="M147" s="545"/>
      <c r="N147" s="545"/>
      <c r="O147" s="546"/>
    </row>
    <row r="148" spans="1:15" s="207" customFormat="1" ht="13.15" customHeight="1">
      <c r="A148" s="544"/>
      <c r="B148" s="243" t="s">
        <v>518</v>
      </c>
      <c r="C148" s="545"/>
      <c r="D148" s="545"/>
      <c r="E148" s="545"/>
      <c r="F148" s="545"/>
      <c r="G148" s="545"/>
      <c r="H148" s="545"/>
      <c r="I148" s="545"/>
      <c r="J148" s="545"/>
      <c r="K148" s="247">
        <v>1032</v>
      </c>
      <c r="L148" s="545"/>
      <c r="M148" s="545"/>
      <c r="N148" s="545"/>
      <c r="O148" s="546"/>
    </row>
    <row r="149" spans="1:15" s="207" customFormat="1" ht="13.15" customHeight="1">
      <c r="A149" s="544"/>
      <c r="B149" s="243" t="s">
        <v>519</v>
      </c>
      <c r="C149" s="545"/>
      <c r="D149" s="545"/>
      <c r="E149" s="545"/>
      <c r="F149" s="545"/>
      <c r="G149" s="545"/>
      <c r="H149" s="545"/>
      <c r="I149" s="545"/>
      <c r="J149" s="545"/>
      <c r="K149" s="247">
        <v>7547</v>
      </c>
      <c r="L149" s="545"/>
      <c r="M149" s="545"/>
      <c r="N149" s="545"/>
      <c r="O149" s="546"/>
    </row>
    <row r="150" spans="1:15" s="207" customFormat="1" ht="13.15" customHeight="1">
      <c r="A150" s="544"/>
      <c r="B150" s="243" t="s">
        <v>520</v>
      </c>
      <c r="C150" s="545"/>
      <c r="D150" s="545"/>
      <c r="E150" s="545"/>
      <c r="F150" s="545"/>
      <c r="G150" s="545"/>
      <c r="H150" s="545"/>
      <c r="I150" s="545"/>
      <c r="J150" s="545"/>
      <c r="K150" s="247">
        <v>9730</v>
      </c>
      <c r="L150" s="545"/>
      <c r="M150" s="545"/>
      <c r="N150" s="545"/>
      <c r="O150" s="546"/>
    </row>
    <row r="151" spans="1:15" s="207" customFormat="1" ht="13.15" customHeight="1">
      <c r="A151" s="544"/>
      <c r="B151" s="243" t="s">
        <v>521</v>
      </c>
      <c r="C151" s="545"/>
      <c r="D151" s="545"/>
      <c r="E151" s="545"/>
      <c r="F151" s="545"/>
      <c r="G151" s="545"/>
      <c r="H151" s="545"/>
      <c r="I151" s="545"/>
      <c r="J151" s="545"/>
      <c r="K151" s="247">
        <v>1101</v>
      </c>
      <c r="L151" s="545"/>
      <c r="M151" s="545"/>
      <c r="N151" s="545"/>
      <c r="O151" s="546"/>
    </row>
    <row r="152" spans="1:15" s="207" customFormat="1" ht="13.15" customHeight="1">
      <c r="A152" s="544"/>
      <c r="B152" s="243" t="s">
        <v>522</v>
      </c>
      <c r="C152" s="545"/>
      <c r="D152" s="545"/>
      <c r="E152" s="545"/>
      <c r="F152" s="545"/>
      <c r="G152" s="545"/>
      <c r="H152" s="545"/>
      <c r="I152" s="545"/>
      <c r="J152" s="545"/>
      <c r="K152" s="247">
        <v>384</v>
      </c>
      <c r="L152" s="545"/>
      <c r="M152" s="545"/>
      <c r="N152" s="545"/>
      <c r="O152" s="546"/>
    </row>
    <row r="153" spans="1:15" s="207" customFormat="1" ht="13.15" customHeight="1">
      <c r="A153" s="544"/>
      <c r="B153" s="243" t="s">
        <v>523</v>
      </c>
      <c r="C153" s="545"/>
      <c r="D153" s="545"/>
      <c r="E153" s="545"/>
      <c r="F153" s="545"/>
      <c r="G153" s="545"/>
      <c r="H153" s="545"/>
      <c r="I153" s="545"/>
      <c r="J153" s="545"/>
      <c r="K153" s="247">
        <v>507</v>
      </c>
      <c r="L153" s="545"/>
      <c r="M153" s="545"/>
      <c r="N153" s="545"/>
      <c r="O153" s="546"/>
    </row>
    <row r="154" spans="1:15" s="207" customFormat="1" ht="13.15" customHeight="1">
      <c r="A154" s="544"/>
      <c r="B154" s="243" t="s">
        <v>524</v>
      </c>
      <c r="C154" s="243"/>
      <c r="D154" s="545"/>
      <c r="E154" s="545"/>
      <c r="F154" s="545"/>
      <c r="G154" s="545"/>
      <c r="H154" s="545"/>
      <c r="I154" s="545"/>
      <c r="J154" s="545"/>
      <c r="K154" s="247">
        <v>779</v>
      </c>
      <c r="L154" s="545"/>
      <c r="M154" s="545"/>
      <c r="N154" s="545"/>
      <c r="O154" s="546"/>
    </row>
    <row r="155" spans="1:15" s="207" customFormat="1" ht="13.15" customHeight="1">
      <c r="A155" s="544"/>
      <c r="B155" s="243" t="s">
        <v>525</v>
      </c>
      <c r="C155" s="243"/>
      <c r="D155" s="545"/>
      <c r="E155" s="545"/>
      <c r="F155" s="545"/>
      <c r="G155" s="545"/>
      <c r="H155" s="545"/>
      <c r="I155" s="545"/>
      <c r="J155" s="545"/>
      <c r="K155" s="247">
        <v>651</v>
      </c>
      <c r="L155" s="545"/>
      <c r="M155" s="545"/>
      <c r="N155" s="545"/>
      <c r="O155" s="546"/>
    </row>
    <row r="156" spans="1:15" s="207" customFormat="1" ht="14.25" thickBot="1">
      <c r="A156" s="544"/>
      <c r="B156" s="243" t="s">
        <v>526</v>
      </c>
      <c r="C156" s="243"/>
      <c r="D156" s="545"/>
      <c r="E156" s="545"/>
      <c r="F156" s="545"/>
      <c r="G156" s="545"/>
      <c r="H156" s="245"/>
      <c r="I156" s="545"/>
      <c r="J156" s="545"/>
      <c r="K156" s="282">
        <v>364</v>
      </c>
      <c r="L156" s="545"/>
      <c r="M156" s="545"/>
      <c r="N156" s="545"/>
      <c r="O156" s="546"/>
    </row>
    <row r="157" spans="1:15" s="207" customFormat="1">
      <c r="A157" s="549"/>
      <c r="B157" s="586"/>
      <c r="C157" s="586"/>
      <c r="D157" s="550"/>
      <c r="E157" s="550"/>
      <c r="F157" s="550"/>
      <c r="G157" s="550"/>
      <c r="H157" s="587"/>
      <c r="I157" s="550"/>
      <c r="J157" s="550"/>
      <c r="K157" s="588">
        <f>SUM(K142:K156)</f>
        <v>37500</v>
      </c>
      <c r="L157" s="550"/>
      <c r="M157" s="550"/>
      <c r="N157" s="550"/>
      <c r="O157" s="551"/>
    </row>
    <row r="158" spans="1:15" s="207" customFormat="1" ht="19.899999999999999" customHeight="1">
      <c r="A158" s="691" t="s">
        <v>81</v>
      </c>
      <c r="B158" s="691" t="s">
        <v>125</v>
      </c>
      <c r="C158" s="691" t="s">
        <v>39</v>
      </c>
      <c r="D158" s="691" t="s">
        <v>37</v>
      </c>
      <c r="E158" s="691" t="s">
        <v>38</v>
      </c>
      <c r="F158" s="691" t="s">
        <v>7</v>
      </c>
      <c r="G158" s="691" t="s">
        <v>70</v>
      </c>
      <c r="H158" s="699" t="s">
        <v>8</v>
      </c>
      <c r="I158" s="691" t="s">
        <v>126</v>
      </c>
      <c r="J158" s="693" t="s">
        <v>127</v>
      </c>
      <c r="K158" s="694"/>
      <c r="L158" s="695"/>
      <c r="M158" s="693" t="s">
        <v>128</v>
      </c>
      <c r="N158" s="694"/>
      <c r="O158" s="695"/>
    </row>
    <row r="159" spans="1:15" s="207" customFormat="1" ht="19.899999999999999" customHeight="1">
      <c r="A159" s="692"/>
      <c r="B159" s="692"/>
      <c r="C159" s="692"/>
      <c r="D159" s="692"/>
      <c r="E159" s="692"/>
      <c r="F159" s="692"/>
      <c r="G159" s="692"/>
      <c r="H159" s="700"/>
      <c r="I159" s="692"/>
      <c r="J159" s="208" t="s">
        <v>129</v>
      </c>
      <c r="K159" s="208" t="s">
        <v>159</v>
      </c>
      <c r="L159" s="208" t="s">
        <v>130</v>
      </c>
      <c r="M159" s="208" t="s">
        <v>87</v>
      </c>
      <c r="N159" s="208" t="s">
        <v>160</v>
      </c>
      <c r="O159" s="208" t="s">
        <v>16</v>
      </c>
    </row>
    <row r="160" spans="1:15" s="222" customFormat="1" ht="15" customHeight="1">
      <c r="A160" s="349" t="s">
        <v>455</v>
      </c>
      <c r="B160" s="349" t="s">
        <v>453</v>
      </c>
      <c r="C160" s="349" t="s">
        <v>453</v>
      </c>
      <c r="D160" s="349" t="s">
        <v>460</v>
      </c>
      <c r="E160" s="349" t="s">
        <v>455</v>
      </c>
      <c r="F160" s="349" t="s">
        <v>486</v>
      </c>
      <c r="G160" s="349"/>
      <c r="H160" s="350" t="s">
        <v>212</v>
      </c>
      <c r="I160" s="349" t="s">
        <v>213</v>
      </c>
      <c r="J160" s="349" t="s">
        <v>527</v>
      </c>
      <c r="K160" s="349" t="s">
        <v>645</v>
      </c>
      <c r="L160" s="349" t="s">
        <v>645</v>
      </c>
      <c r="M160" s="351">
        <v>96611128</v>
      </c>
      <c r="N160" s="351">
        <v>41826082.079999998</v>
      </c>
      <c r="O160" s="351">
        <v>39102249.069999993</v>
      </c>
    </row>
    <row r="161" spans="1:15" s="207" customFormat="1">
      <c r="A161" s="696"/>
      <c r="B161" s="697"/>
      <c r="C161" s="697"/>
      <c r="D161" s="697"/>
      <c r="E161" s="697"/>
      <c r="F161" s="697"/>
      <c r="G161" s="697"/>
      <c r="H161" s="697"/>
      <c r="I161" s="697"/>
      <c r="J161" s="697"/>
      <c r="K161" s="697"/>
      <c r="L161" s="697"/>
      <c r="M161" s="697"/>
      <c r="N161" s="697"/>
      <c r="O161" s="698"/>
    </row>
    <row r="162" spans="1:15" s="210" customFormat="1" ht="45.6" customHeight="1">
      <c r="A162" s="715" t="s">
        <v>646</v>
      </c>
      <c r="B162" s="716"/>
      <c r="C162" s="716"/>
      <c r="D162" s="716"/>
      <c r="E162" s="716"/>
      <c r="F162" s="716"/>
      <c r="G162" s="716"/>
      <c r="H162" s="716"/>
      <c r="I162" s="716"/>
      <c r="J162" s="716"/>
      <c r="K162" s="716"/>
      <c r="L162" s="716"/>
      <c r="M162" s="716"/>
      <c r="N162" s="716"/>
      <c r="O162" s="717"/>
    </row>
    <row r="163" spans="1:15" s="207" customFormat="1" ht="9.6" customHeight="1">
      <c r="A163" s="778" t="s">
        <v>588</v>
      </c>
      <c r="B163" s="762"/>
      <c r="C163" s="762"/>
      <c r="D163" s="762"/>
      <c r="E163" s="762"/>
      <c r="F163" s="762"/>
      <c r="G163" s="762"/>
      <c r="H163" s="762"/>
      <c r="I163" s="762"/>
      <c r="J163" s="762"/>
      <c r="K163" s="762"/>
      <c r="L163" s="762"/>
      <c r="M163" s="762"/>
      <c r="N163" s="762"/>
      <c r="O163" s="763"/>
    </row>
    <row r="164" spans="1:15" s="207" customFormat="1" ht="10.9" customHeight="1">
      <c r="A164" s="764"/>
      <c r="B164" s="765"/>
      <c r="C164" s="765"/>
      <c r="D164" s="765"/>
      <c r="E164" s="765"/>
      <c r="F164" s="765"/>
      <c r="G164" s="765"/>
      <c r="H164" s="765"/>
      <c r="I164" s="765"/>
      <c r="J164" s="765"/>
      <c r="K164" s="765"/>
      <c r="L164" s="765"/>
      <c r="M164" s="765"/>
      <c r="N164" s="765"/>
      <c r="O164" s="763"/>
    </row>
    <row r="165" spans="1:15" s="207" customFormat="1" ht="9.6" customHeight="1">
      <c r="A165" s="764"/>
      <c r="B165" s="765"/>
      <c r="C165" s="765"/>
      <c r="D165" s="765"/>
      <c r="E165" s="765"/>
      <c r="F165" s="765"/>
      <c r="G165" s="765"/>
      <c r="H165" s="765"/>
      <c r="I165" s="765"/>
      <c r="J165" s="765"/>
      <c r="K165" s="765"/>
      <c r="L165" s="765"/>
      <c r="M165" s="765"/>
      <c r="N165" s="765"/>
      <c r="O165" s="763"/>
    </row>
    <row r="166" spans="1:15" s="207" customFormat="1">
      <c r="A166" s="228"/>
      <c r="B166" s="229"/>
      <c r="C166" s="229"/>
      <c r="D166" s="229"/>
      <c r="E166" s="229"/>
      <c r="F166" s="229" t="s">
        <v>511</v>
      </c>
      <c r="G166" s="229"/>
      <c r="H166" s="229"/>
      <c r="I166" s="229"/>
      <c r="J166" s="229"/>
      <c r="K166" s="245" t="s">
        <v>512</v>
      </c>
      <c r="L166" s="229"/>
      <c r="M166" s="229"/>
      <c r="N166" s="229"/>
      <c r="O166" s="230"/>
    </row>
    <row r="167" spans="1:15" s="207" customFormat="1">
      <c r="A167" s="228"/>
      <c r="B167" s="229"/>
      <c r="C167" s="229"/>
      <c r="D167" s="229"/>
      <c r="E167" s="229"/>
      <c r="F167" s="229"/>
      <c r="G167" s="229"/>
      <c r="H167" s="229"/>
      <c r="I167" s="229"/>
      <c r="J167" s="229"/>
      <c r="K167" s="229"/>
      <c r="L167" s="229"/>
      <c r="M167" s="229"/>
      <c r="N167" s="229"/>
      <c r="O167" s="230"/>
    </row>
    <row r="168" spans="1:15" s="231" customFormat="1" ht="12.75">
      <c r="A168" s="228"/>
      <c r="B168" s="248" t="s">
        <v>528</v>
      </c>
      <c r="C168" s="229"/>
      <c r="D168" s="229"/>
      <c r="E168" s="229"/>
      <c r="F168" s="229"/>
      <c r="G168" s="229"/>
      <c r="H168" s="229"/>
      <c r="I168" s="229"/>
      <c r="J168" s="229"/>
      <c r="K168" s="244">
        <v>16</v>
      </c>
      <c r="L168" s="229"/>
      <c r="M168" s="229"/>
      <c r="N168" s="229"/>
      <c r="O168" s="230"/>
    </row>
    <row r="169" spans="1:15" s="231" customFormat="1" ht="12.75">
      <c r="A169" s="228"/>
      <c r="B169" s="248" t="s">
        <v>529</v>
      </c>
      <c r="C169" s="229"/>
      <c r="D169" s="229"/>
      <c r="E169" s="229"/>
      <c r="F169" s="229"/>
      <c r="G169" s="229"/>
      <c r="H169" s="229"/>
      <c r="I169" s="229"/>
      <c r="J169" s="229"/>
      <c r="K169" s="244">
        <v>1</v>
      </c>
      <c r="L169" s="229"/>
      <c r="M169" s="229"/>
      <c r="N169" s="229"/>
      <c r="O169" s="230"/>
    </row>
    <row r="170" spans="1:15" s="231" customFormat="1" ht="12.75">
      <c r="A170" s="228"/>
      <c r="B170" s="248" t="s">
        <v>530</v>
      </c>
      <c r="C170" s="229"/>
      <c r="D170" s="229"/>
      <c r="E170" s="229"/>
      <c r="F170" s="229"/>
      <c r="G170" s="229"/>
      <c r="H170" s="229"/>
      <c r="I170" s="229"/>
      <c r="J170" s="229"/>
      <c r="K170" s="244">
        <v>1</v>
      </c>
      <c r="L170" s="229"/>
      <c r="M170" s="229"/>
      <c r="N170" s="229"/>
      <c r="O170" s="230"/>
    </row>
    <row r="171" spans="1:15" s="231" customFormat="1" ht="12.75">
      <c r="A171" s="228"/>
      <c r="B171" s="248" t="s">
        <v>531</v>
      </c>
      <c r="C171" s="229"/>
      <c r="D171" s="229"/>
      <c r="E171" s="229"/>
      <c r="F171" s="229"/>
      <c r="G171" s="229"/>
      <c r="H171" s="229"/>
      <c r="I171" s="229"/>
      <c r="J171" s="229"/>
      <c r="K171" s="244">
        <v>1</v>
      </c>
      <c r="L171" s="229"/>
      <c r="M171" s="229"/>
      <c r="N171" s="229"/>
      <c r="O171" s="230"/>
    </row>
    <row r="172" spans="1:15" s="231" customFormat="1" ht="12.75">
      <c r="A172" s="228"/>
      <c r="B172" s="248" t="s">
        <v>532</v>
      </c>
      <c r="C172" s="229"/>
      <c r="D172" s="229"/>
      <c r="E172" s="229"/>
      <c r="F172" s="229"/>
      <c r="G172" s="229"/>
      <c r="H172" s="229"/>
      <c r="I172" s="229"/>
      <c r="J172" s="229"/>
      <c r="K172" s="244">
        <v>465</v>
      </c>
      <c r="L172" s="229"/>
      <c r="M172" s="229"/>
      <c r="N172" s="229"/>
      <c r="O172" s="230"/>
    </row>
    <row r="173" spans="1:15" s="231" customFormat="1" ht="12.75">
      <c r="A173" s="228"/>
      <c r="B173" s="248" t="s">
        <v>533</v>
      </c>
      <c r="C173" s="229"/>
      <c r="D173" s="229"/>
      <c r="E173" s="229"/>
      <c r="F173" s="229"/>
      <c r="G173" s="229"/>
      <c r="H173" s="229"/>
      <c r="I173" s="229"/>
      <c r="J173" s="229"/>
      <c r="K173" s="244">
        <v>59</v>
      </c>
      <c r="L173" s="229"/>
      <c r="M173" s="229"/>
      <c r="N173" s="229"/>
      <c r="O173" s="230"/>
    </row>
    <row r="174" spans="1:15" s="231" customFormat="1" ht="12.75">
      <c r="A174" s="228"/>
      <c r="B174" s="248" t="s">
        <v>534</v>
      </c>
      <c r="C174" s="229"/>
      <c r="D174" s="229"/>
      <c r="E174" s="229"/>
      <c r="F174" s="229"/>
      <c r="G174" s="229"/>
      <c r="H174" s="229"/>
      <c r="I174" s="229"/>
      <c r="J174" s="229"/>
      <c r="K174" s="244">
        <v>213</v>
      </c>
      <c r="L174" s="229"/>
      <c r="M174" s="229"/>
      <c r="N174" s="229"/>
      <c r="O174" s="230"/>
    </row>
    <row r="175" spans="1:15" s="231" customFormat="1" ht="12.75">
      <c r="A175" s="228"/>
      <c r="B175" s="248" t="s">
        <v>535</v>
      </c>
      <c r="C175" s="229"/>
      <c r="D175" s="229"/>
      <c r="E175" s="229"/>
      <c r="F175" s="229"/>
      <c r="G175" s="229"/>
      <c r="H175" s="229"/>
      <c r="I175" s="229"/>
      <c r="J175" s="229"/>
      <c r="K175" s="244">
        <v>130</v>
      </c>
      <c r="L175" s="229"/>
      <c r="M175" s="229"/>
      <c r="N175" s="229"/>
      <c r="O175" s="230"/>
    </row>
    <row r="176" spans="1:15" s="231" customFormat="1" ht="12.75">
      <c r="A176" s="228"/>
      <c r="B176" s="248" t="s">
        <v>536</v>
      </c>
      <c r="C176" s="229"/>
      <c r="D176" s="229"/>
      <c r="E176" s="229"/>
      <c r="F176" s="229"/>
      <c r="G176" s="229"/>
      <c r="H176" s="229"/>
      <c r="I176" s="229"/>
      <c r="J176" s="229"/>
      <c r="K176" s="244">
        <v>135</v>
      </c>
      <c r="L176" s="229"/>
      <c r="M176" s="229"/>
      <c r="N176" s="229"/>
      <c r="O176" s="230"/>
    </row>
    <row r="177" spans="1:15" s="231" customFormat="1" ht="12.75">
      <c r="A177" s="228"/>
      <c r="B177" s="248" t="s">
        <v>537</v>
      </c>
      <c r="C177" s="229"/>
      <c r="D177" s="229"/>
      <c r="E177" s="229"/>
      <c r="F177" s="229"/>
      <c r="G177" s="229"/>
      <c r="H177" s="229"/>
      <c r="I177" s="229"/>
      <c r="J177" s="229"/>
      <c r="K177" s="244">
        <v>86</v>
      </c>
      <c r="L177" s="229"/>
      <c r="M177" s="229"/>
      <c r="N177" s="229"/>
      <c r="O177" s="230"/>
    </row>
    <row r="178" spans="1:15" s="231" customFormat="1" thickBot="1">
      <c r="A178" s="228"/>
      <c r="B178" s="248" t="s">
        <v>538</v>
      </c>
      <c r="C178" s="229"/>
      <c r="D178" s="229"/>
      <c r="E178" s="229"/>
      <c r="F178" s="229"/>
      <c r="G178" s="229"/>
      <c r="H178" s="229"/>
      <c r="I178" s="229"/>
      <c r="J178" s="229"/>
      <c r="K178" s="246">
        <v>18</v>
      </c>
      <c r="L178" s="229"/>
      <c r="M178" s="229"/>
      <c r="N178" s="229"/>
      <c r="O178" s="230"/>
    </row>
    <row r="179" spans="1:15" s="207" customFormat="1">
      <c r="A179" s="228"/>
      <c r="B179" s="229"/>
      <c r="C179" s="229"/>
      <c r="D179" s="229"/>
      <c r="E179" s="229"/>
      <c r="F179" s="229"/>
      <c r="G179" s="229"/>
      <c r="H179" s="245" t="s">
        <v>539</v>
      </c>
      <c r="I179" s="229"/>
      <c r="J179" s="229"/>
      <c r="K179" s="283">
        <f>SUM(K168:K178)</f>
        <v>1125</v>
      </c>
      <c r="L179" s="229"/>
      <c r="M179" s="229"/>
      <c r="N179" s="229"/>
      <c r="O179" s="230"/>
    </row>
    <row r="180" spans="1:15" s="207" customFormat="1" ht="9" customHeight="1">
      <c r="A180" s="228"/>
      <c r="B180" s="229"/>
      <c r="C180" s="229"/>
      <c r="D180" s="229"/>
      <c r="E180" s="229"/>
      <c r="F180" s="229"/>
      <c r="G180" s="229"/>
      <c r="H180" s="229"/>
      <c r="I180" s="229"/>
      <c r="J180" s="229"/>
      <c r="K180" s="229"/>
      <c r="L180" s="229"/>
      <c r="M180" s="229"/>
      <c r="N180" s="229"/>
      <c r="O180" s="230"/>
    </row>
    <row r="181" spans="1:15" s="207" customFormat="1" ht="19.899999999999999" customHeight="1">
      <c r="A181" s="691" t="s">
        <v>81</v>
      </c>
      <c r="B181" s="691" t="s">
        <v>125</v>
      </c>
      <c r="C181" s="691" t="s">
        <v>39</v>
      </c>
      <c r="D181" s="691" t="s">
        <v>37</v>
      </c>
      <c r="E181" s="691" t="s">
        <v>38</v>
      </c>
      <c r="F181" s="691" t="s">
        <v>7</v>
      </c>
      <c r="G181" s="691" t="s">
        <v>70</v>
      </c>
      <c r="H181" s="699" t="s">
        <v>8</v>
      </c>
      <c r="I181" s="691" t="s">
        <v>126</v>
      </c>
      <c r="J181" s="693" t="s">
        <v>127</v>
      </c>
      <c r="K181" s="694"/>
      <c r="L181" s="695"/>
      <c r="M181" s="693" t="s">
        <v>128</v>
      </c>
      <c r="N181" s="694"/>
      <c r="O181" s="695"/>
    </row>
    <row r="182" spans="1:15" s="207" customFormat="1" ht="19.899999999999999" customHeight="1">
      <c r="A182" s="692"/>
      <c r="B182" s="692"/>
      <c r="C182" s="692"/>
      <c r="D182" s="692"/>
      <c r="E182" s="692"/>
      <c r="F182" s="692"/>
      <c r="G182" s="692"/>
      <c r="H182" s="700"/>
      <c r="I182" s="692"/>
      <c r="J182" s="208" t="s">
        <v>129</v>
      </c>
      <c r="K182" s="208" t="s">
        <v>159</v>
      </c>
      <c r="L182" s="208" t="s">
        <v>130</v>
      </c>
      <c r="M182" s="208" t="s">
        <v>87</v>
      </c>
      <c r="N182" s="208" t="s">
        <v>160</v>
      </c>
      <c r="O182" s="208" t="s">
        <v>16</v>
      </c>
    </row>
    <row r="183" spans="1:15" s="222" customFormat="1" ht="19.899999999999999" customHeight="1">
      <c r="A183" s="349" t="s">
        <v>455</v>
      </c>
      <c r="B183" s="349" t="s">
        <v>453</v>
      </c>
      <c r="C183" s="349" t="s">
        <v>453</v>
      </c>
      <c r="D183" s="349" t="s">
        <v>460</v>
      </c>
      <c r="E183" s="349" t="s">
        <v>453</v>
      </c>
      <c r="F183" s="349" t="s">
        <v>540</v>
      </c>
      <c r="G183" s="349"/>
      <c r="H183" s="350" t="s">
        <v>541</v>
      </c>
      <c r="I183" s="349" t="s">
        <v>213</v>
      </c>
      <c r="J183" s="349" t="s">
        <v>542</v>
      </c>
      <c r="K183" s="356">
        <v>1578</v>
      </c>
      <c r="L183" s="349" t="s">
        <v>647</v>
      </c>
      <c r="M183" s="351">
        <v>94170173</v>
      </c>
      <c r="N183" s="351">
        <v>65098022.599999987</v>
      </c>
      <c r="O183" s="351">
        <v>64945902.469999991</v>
      </c>
    </row>
    <row r="184" spans="1:15" s="207" customFormat="1">
      <c r="A184" s="696"/>
      <c r="B184" s="697"/>
      <c r="C184" s="697"/>
      <c r="D184" s="697"/>
      <c r="E184" s="697"/>
      <c r="F184" s="697"/>
      <c r="G184" s="697"/>
      <c r="H184" s="697"/>
      <c r="I184" s="697"/>
      <c r="J184" s="697"/>
      <c r="K184" s="697"/>
      <c r="L184" s="697"/>
      <c r="M184" s="697"/>
      <c r="N184" s="697"/>
      <c r="O184" s="698"/>
    </row>
    <row r="185" spans="1:15" s="249" customFormat="1" ht="38.25" customHeight="1">
      <c r="A185" s="715" t="s">
        <v>648</v>
      </c>
      <c r="B185" s="716"/>
      <c r="C185" s="716"/>
      <c r="D185" s="716"/>
      <c r="E185" s="716"/>
      <c r="F185" s="716"/>
      <c r="G185" s="716"/>
      <c r="H185" s="716"/>
      <c r="I185" s="716"/>
      <c r="J185" s="716"/>
      <c r="K185" s="716"/>
      <c r="L185" s="716"/>
      <c r="M185" s="716"/>
      <c r="N185" s="716"/>
      <c r="O185" s="717"/>
    </row>
    <row r="186" spans="1:15" s="231" customFormat="1" ht="12.75">
      <c r="A186" s="228"/>
      <c r="B186" s="229"/>
      <c r="C186" s="229"/>
      <c r="D186" s="229"/>
      <c r="E186" s="229"/>
      <c r="F186" s="229"/>
      <c r="G186" s="229"/>
      <c r="H186" s="229"/>
      <c r="I186" s="229"/>
      <c r="J186" s="229"/>
      <c r="K186" s="229"/>
      <c r="L186" s="229"/>
      <c r="M186" s="229"/>
      <c r="N186" s="229"/>
      <c r="O186" s="230"/>
    </row>
    <row r="187" spans="1:15" s="231" customFormat="1" ht="12.75">
      <c r="A187" s="707" t="s">
        <v>588</v>
      </c>
      <c r="B187" s="708"/>
      <c r="C187" s="708"/>
      <c r="D187" s="708"/>
      <c r="E187" s="708"/>
      <c r="F187" s="708"/>
      <c r="G187" s="708"/>
      <c r="H187" s="708"/>
      <c r="I187" s="708"/>
      <c r="J187" s="708"/>
      <c r="K187" s="708"/>
      <c r="L187" s="708"/>
      <c r="M187" s="708"/>
      <c r="N187" s="708"/>
      <c r="O187" s="709"/>
    </row>
    <row r="188" spans="1:15" s="231" customFormat="1" ht="12.75">
      <c r="A188" s="228"/>
      <c r="B188" s="229"/>
      <c r="C188" s="229"/>
      <c r="D188" s="229"/>
      <c r="E188" s="229"/>
      <c r="F188" s="229"/>
      <c r="G188" s="229"/>
      <c r="H188" s="229"/>
      <c r="I188" s="229"/>
      <c r="J188" s="229"/>
      <c r="K188" s="229"/>
      <c r="L188" s="229"/>
      <c r="M188" s="229"/>
      <c r="N188" s="229"/>
      <c r="O188" s="230"/>
    </row>
    <row r="189" spans="1:15" s="231" customFormat="1" ht="12.75">
      <c r="A189" s="228"/>
      <c r="B189" s="229"/>
      <c r="C189" s="229"/>
      <c r="D189" s="229"/>
      <c r="E189" s="229"/>
      <c r="F189" s="229" t="s">
        <v>511</v>
      </c>
      <c r="G189" s="229"/>
      <c r="H189" s="229"/>
      <c r="I189" s="229"/>
      <c r="J189" s="229"/>
      <c r="K189" s="229" t="s">
        <v>512</v>
      </c>
      <c r="L189" s="229"/>
      <c r="M189" s="229"/>
      <c r="N189" s="229"/>
      <c r="O189" s="230"/>
    </row>
    <row r="190" spans="1:15" s="231" customFormat="1" ht="12.75">
      <c r="A190" s="228"/>
      <c r="B190" s="229"/>
      <c r="C190" s="229"/>
      <c r="D190" s="229"/>
      <c r="E190" s="229"/>
      <c r="F190" s="229"/>
      <c r="G190" s="229"/>
      <c r="H190" s="229"/>
      <c r="I190" s="229"/>
      <c r="J190" s="229"/>
      <c r="K190" s="229"/>
      <c r="L190" s="229"/>
      <c r="M190" s="229"/>
      <c r="N190" s="229"/>
      <c r="O190" s="230"/>
    </row>
    <row r="191" spans="1:15" s="231" customFormat="1" ht="12.75">
      <c r="A191" s="228"/>
      <c r="B191" s="250" t="s">
        <v>543</v>
      </c>
      <c r="C191" s="229"/>
      <c r="D191" s="229"/>
      <c r="E191" s="229"/>
      <c r="F191" s="229"/>
      <c r="G191" s="229"/>
      <c r="H191" s="229"/>
      <c r="I191" s="229"/>
      <c r="J191" s="229"/>
      <c r="K191" s="247">
        <v>498</v>
      </c>
      <c r="L191" s="229"/>
      <c r="M191" s="229"/>
      <c r="N191" s="229"/>
      <c r="O191" s="230"/>
    </row>
    <row r="192" spans="1:15" s="231" customFormat="1" ht="12.75">
      <c r="A192" s="228"/>
      <c r="B192" s="250" t="s">
        <v>544</v>
      </c>
      <c r="C192" s="229"/>
      <c r="D192" s="229"/>
      <c r="E192" s="229"/>
      <c r="F192" s="229"/>
      <c r="G192" s="229"/>
      <c r="H192" s="229"/>
      <c r="I192" s="229"/>
      <c r="J192" s="229"/>
      <c r="K192" s="247">
        <v>342</v>
      </c>
      <c r="L192" s="229"/>
      <c r="M192" s="229"/>
      <c r="N192" s="229"/>
      <c r="O192" s="230"/>
    </row>
    <row r="193" spans="1:15" s="231" customFormat="1" ht="12.75">
      <c r="A193" s="228"/>
      <c r="B193" s="250" t="s">
        <v>545</v>
      </c>
      <c r="C193" s="229"/>
      <c r="D193" s="229"/>
      <c r="E193" s="229"/>
      <c r="F193" s="229"/>
      <c r="G193" s="229"/>
      <c r="H193" s="229"/>
      <c r="I193" s="229"/>
      <c r="J193" s="229"/>
      <c r="K193" s="247">
        <v>8</v>
      </c>
      <c r="L193" s="229"/>
      <c r="M193" s="229"/>
      <c r="N193" s="229"/>
      <c r="O193" s="230"/>
    </row>
    <row r="194" spans="1:15" s="231" customFormat="1" ht="12.75">
      <c r="A194" s="278"/>
      <c r="B194" s="250" t="s">
        <v>649</v>
      </c>
      <c r="C194" s="279"/>
      <c r="D194" s="279"/>
      <c r="E194" s="279"/>
      <c r="F194" s="279"/>
      <c r="G194" s="279"/>
      <c r="H194" s="279"/>
      <c r="I194" s="279"/>
      <c r="J194" s="279"/>
      <c r="K194" s="247">
        <v>1</v>
      </c>
      <c r="L194" s="279"/>
      <c r="M194" s="279"/>
      <c r="N194" s="279"/>
      <c r="O194" s="280"/>
    </row>
    <row r="195" spans="1:15" s="231" customFormat="1" ht="12.75">
      <c r="A195" s="228"/>
      <c r="B195" s="250" t="s">
        <v>546</v>
      </c>
      <c r="C195" s="229"/>
      <c r="D195" s="229"/>
      <c r="E195" s="229"/>
      <c r="F195" s="229"/>
      <c r="G195" s="229"/>
      <c r="H195" s="229"/>
      <c r="I195" s="229"/>
      <c r="J195" s="229"/>
      <c r="K195" s="247">
        <v>36</v>
      </c>
      <c r="L195" s="229"/>
      <c r="M195" s="229"/>
      <c r="N195" s="229"/>
      <c r="O195" s="230"/>
    </row>
    <row r="196" spans="1:15" s="231" customFormat="1" ht="12.75">
      <c r="A196" s="228"/>
      <c r="B196" s="250" t="s">
        <v>547</v>
      </c>
      <c r="C196" s="229"/>
      <c r="D196" s="229"/>
      <c r="E196" s="229"/>
      <c r="F196" s="229"/>
      <c r="G196" s="229"/>
      <c r="H196" s="229"/>
      <c r="I196" s="229"/>
      <c r="J196" s="229"/>
      <c r="K196" s="247">
        <v>240</v>
      </c>
      <c r="L196" s="229"/>
      <c r="M196" s="229"/>
      <c r="N196" s="229"/>
      <c r="O196" s="230"/>
    </row>
    <row r="197" spans="1:15" s="231" customFormat="1" ht="12.75">
      <c r="A197" s="228"/>
      <c r="B197" s="250" t="s">
        <v>548</v>
      </c>
      <c r="C197" s="229"/>
      <c r="D197" s="229"/>
      <c r="E197" s="229"/>
      <c r="F197" s="229"/>
      <c r="G197" s="229"/>
      <c r="H197" s="229"/>
      <c r="I197" s="229"/>
      <c r="J197" s="229"/>
      <c r="K197" s="247">
        <v>1</v>
      </c>
      <c r="L197" s="229"/>
      <c r="M197" s="229"/>
      <c r="N197" s="229"/>
      <c r="O197" s="230"/>
    </row>
    <row r="198" spans="1:15" s="231" customFormat="1" ht="12.75">
      <c r="A198" s="228"/>
      <c r="B198" s="250" t="s">
        <v>549</v>
      </c>
      <c r="C198" s="229"/>
      <c r="D198" s="229"/>
      <c r="E198" s="229"/>
      <c r="F198" s="229"/>
      <c r="G198" s="229"/>
      <c r="H198" s="229"/>
      <c r="I198" s="229"/>
      <c r="J198" s="229"/>
      <c r="K198" s="247">
        <v>1</v>
      </c>
      <c r="L198" s="229"/>
      <c r="M198" s="229"/>
      <c r="N198" s="229"/>
      <c r="O198" s="230"/>
    </row>
    <row r="199" spans="1:15" s="231" customFormat="1" ht="12.75">
      <c r="A199" s="228"/>
      <c r="B199" s="250" t="s">
        <v>550</v>
      </c>
      <c r="C199" s="229"/>
      <c r="D199" s="229"/>
      <c r="E199" s="229"/>
      <c r="F199" s="229"/>
      <c r="G199" s="229"/>
      <c r="H199" s="229"/>
      <c r="I199" s="229"/>
      <c r="J199" s="229"/>
      <c r="K199" s="247">
        <v>9</v>
      </c>
      <c r="L199" s="229"/>
      <c r="M199" s="229"/>
      <c r="N199" s="229"/>
      <c r="O199" s="230"/>
    </row>
    <row r="200" spans="1:15" s="231" customFormat="1" ht="12.75">
      <c r="A200" s="228"/>
      <c r="B200" s="250" t="s">
        <v>551</v>
      </c>
      <c r="C200" s="229"/>
      <c r="D200" s="229"/>
      <c r="E200" s="229"/>
      <c r="F200" s="229"/>
      <c r="G200" s="229"/>
      <c r="H200" s="229"/>
      <c r="I200" s="229"/>
      <c r="J200" s="229"/>
      <c r="K200" s="247">
        <v>150</v>
      </c>
      <c r="L200" s="229"/>
      <c r="M200" s="229"/>
      <c r="N200" s="229"/>
      <c r="O200" s="230"/>
    </row>
    <row r="201" spans="1:15" s="231" customFormat="1" ht="12.75">
      <c r="A201" s="228"/>
      <c r="B201" s="250" t="s">
        <v>552</v>
      </c>
      <c r="C201" s="229"/>
      <c r="D201" s="229"/>
      <c r="E201" s="229"/>
      <c r="F201" s="229"/>
      <c r="G201" s="229"/>
      <c r="H201" s="229"/>
      <c r="I201" s="229"/>
      <c r="J201" s="229"/>
      <c r="K201" s="247">
        <v>180</v>
      </c>
      <c r="L201" s="229"/>
      <c r="M201" s="229"/>
      <c r="N201" s="229"/>
      <c r="O201" s="230"/>
    </row>
    <row r="202" spans="1:15" s="231" customFormat="1" thickBot="1">
      <c r="A202" s="228"/>
      <c r="B202" s="250" t="s">
        <v>553</v>
      </c>
      <c r="C202" s="229"/>
      <c r="D202" s="229"/>
      <c r="E202" s="229"/>
      <c r="F202" s="229"/>
      <c r="G202" s="229"/>
      <c r="H202" s="229"/>
      <c r="I202" s="229"/>
      <c r="J202" s="229"/>
      <c r="K202" s="282">
        <v>112</v>
      </c>
      <c r="L202" s="229"/>
      <c r="M202" s="229"/>
      <c r="N202" s="229"/>
      <c r="O202" s="230"/>
    </row>
    <row r="203" spans="1:15" s="231" customFormat="1" ht="12.75">
      <c r="A203" s="228"/>
      <c r="B203" s="229"/>
      <c r="C203" s="229"/>
      <c r="D203" s="229"/>
      <c r="E203" s="229"/>
      <c r="F203" s="229"/>
      <c r="G203" s="229"/>
      <c r="H203" s="245" t="s">
        <v>539</v>
      </c>
      <c r="I203" s="229"/>
      <c r="J203" s="229"/>
      <c r="K203" s="283">
        <f>SUM(K191:K202)</f>
        <v>1578</v>
      </c>
      <c r="L203" s="229"/>
      <c r="M203" s="229"/>
      <c r="N203" s="229"/>
      <c r="O203" s="230"/>
    </row>
    <row r="204" spans="1:15" s="231" customFormat="1" ht="9" customHeight="1">
      <c r="A204" s="228"/>
      <c r="B204" s="229"/>
      <c r="C204" s="229"/>
      <c r="D204" s="229"/>
      <c r="E204" s="229"/>
      <c r="F204" s="229"/>
      <c r="G204" s="229"/>
      <c r="H204" s="229"/>
      <c r="I204" s="229"/>
      <c r="J204" s="229"/>
      <c r="K204" s="229"/>
      <c r="L204" s="229"/>
      <c r="M204" s="229"/>
      <c r="N204" s="229"/>
      <c r="O204" s="230"/>
    </row>
    <row r="205" spans="1:15" s="207" customFormat="1" ht="19.899999999999999" customHeight="1">
      <c r="A205" s="774" t="s">
        <v>81</v>
      </c>
      <c r="B205" s="774" t="s">
        <v>125</v>
      </c>
      <c r="C205" s="774" t="s">
        <v>39</v>
      </c>
      <c r="D205" s="774" t="s">
        <v>37</v>
      </c>
      <c r="E205" s="774" t="s">
        <v>38</v>
      </c>
      <c r="F205" s="774" t="s">
        <v>7</v>
      </c>
      <c r="G205" s="774" t="s">
        <v>70</v>
      </c>
      <c r="H205" s="776" t="s">
        <v>8</v>
      </c>
      <c r="I205" s="774" t="s">
        <v>126</v>
      </c>
      <c r="J205" s="779" t="s">
        <v>127</v>
      </c>
      <c r="K205" s="780"/>
      <c r="L205" s="781"/>
      <c r="M205" s="779" t="s">
        <v>128</v>
      </c>
      <c r="N205" s="780"/>
      <c r="O205" s="781"/>
    </row>
    <row r="206" spans="1:15" s="207" customFormat="1" ht="19.899999999999999" customHeight="1">
      <c r="A206" s="775"/>
      <c r="B206" s="775"/>
      <c r="C206" s="775"/>
      <c r="D206" s="775"/>
      <c r="E206" s="775"/>
      <c r="F206" s="775"/>
      <c r="G206" s="775"/>
      <c r="H206" s="777"/>
      <c r="I206" s="775"/>
      <c r="J206" s="251" t="s">
        <v>129</v>
      </c>
      <c r="K206" s="251" t="s">
        <v>159</v>
      </c>
      <c r="L206" s="251" t="s">
        <v>130</v>
      </c>
      <c r="M206" s="251" t="s">
        <v>87</v>
      </c>
      <c r="N206" s="251" t="s">
        <v>160</v>
      </c>
      <c r="O206" s="251" t="s">
        <v>16</v>
      </c>
    </row>
    <row r="207" spans="1:15" s="222" customFormat="1" ht="15" customHeight="1">
      <c r="A207" s="349" t="s">
        <v>455</v>
      </c>
      <c r="B207" s="349" t="s">
        <v>459</v>
      </c>
      <c r="C207" s="349" t="s">
        <v>453</v>
      </c>
      <c r="D207" s="349" t="s">
        <v>458</v>
      </c>
      <c r="E207" s="349" t="s">
        <v>455</v>
      </c>
      <c r="F207" s="349" t="s">
        <v>491</v>
      </c>
      <c r="G207" s="349"/>
      <c r="H207" s="350" t="s">
        <v>219</v>
      </c>
      <c r="I207" s="349" t="s">
        <v>205</v>
      </c>
      <c r="J207" s="349" t="s">
        <v>554</v>
      </c>
      <c r="K207" s="349" t="s">
        <v>620</v>
      </c>
      <c r="L207" s="349" t="s">
        <v>620</v>
      </c>
      <c r="M207" s="351">
        <v>2411086</v>
      </c>
      <c r="N207" s="351">
        <v>648943.21</v>
      </c>
      <c r="O207" s="351">
        <v>648943.21</v>
      </c>
    </row>
    <row r="208" spans="1:15" s="207" customFormat="1" ht="13.15" customHeight="1">
      <c r="A208" s="747"/>
      <c r="B208" s="748"/>
      <c r="C208" s="748"/>
      <c r="D208" s="748"/>
      <c r="E208" s="748"/>
      <c r="F208" s="748"/>
      <c r="G208" s="748"/>
      <c r="H208" s="748"/>
      <c r="I208" s="748"/>
      <c r="J208" s="748"/>
      <c r="K208" s="748"/>
      <c r="L208" s="748"/>
      <c r="M208" s="748"/>
      <c r="N208" s="748"/>
      <c r="O208" s="749"/>
    </row>
    <row r="209" spans="1:15" s="207" customFormat="1" ht="38.450000000000003" customHeight="1">
      <c r="A209" s="739" t="s">
        <v>621</v>
      </c>
      <c r="B209" s="750"/>
      <c r="C209" s="750"/>
      <c r="D209" s="750"/>
      <c r="E209" s="750"/>
      <c r="F209" s="750"/>
      <c r="G209" s="750"/>
      <c r="H209" s="750"/>
      <c r="I209" s="750"/>
      <c r="J209" s="750"/>
      <c r="K209" s="750"/>
      <c r="L209" s="750"/>
      <c r="M209" s="750"/>
      <c r="N209" s="750"/>
      <c r="O209" s="751"/>
    </row>
    <row r="210" spans="1:15" s="207" customFormat="1" ht="43.15" customHeight="1">
      <c r="A210" s="739" t="s">
        <v>624</v>
      </c>
      <c r="B210" s="772"/>
      <c r="C210" s="772"/>
      <c r="D210" s="772"/>
      <c r="E210" s="772"/>
      <c r="F210" s="772"/>
      <c r="G210" s="772"/>
      <c r="H210" s="772"/>
      <c r="I210" s="772"/>
      <c r="J210" s="772"/>
      <c r="K210" s="772"/>
      <c r="L210" s="772"/>
      <c r="M210" s="772"/>
      <c r="N210" s="772"/>
      <c r="O210" s="773"/>
    </row>
    <row r="211" spans="1:15" s="270" customFormat="1" ht="12.6" customHeight="1">
      <c r="A211" s="327"/>
      <c r="B211" s="328"/>
      <c r="C211" s="328"/>
      <c r="D211" s="328"/>
      <c r="E211" s="328"/>
      <c r="F211" s="328"/>
      <c r="G211" s="328"/>
      <c r="H211" s="328"/>
      <c r="I211" s="328"/>
      <c r="J211" s="328"/>
      <c r="K211" s="328"/>
      <c r="L211" s="328"/>
      <c r="M211" s="328"/>
      <c r="N211" s="328"/>
      <c r="O211" s="329"/>
    </row>
    <row r="212" spans="1:15" s="210" customFormat="1" ht="15.75" customHeight="1">
      <c r="A212" s="339"/>
      <c r="B212" s="209"/>
      <c r="C212" s="340"/>
      <c r="D212" s="340"/>
      <c r="E212" s="340"/>
      <c r="F212" s="340"/>
      <c r="G212" s="340"/>
      <c r="H212" s="341" t="s">
        <v>555</v>
      </c>
      <c r="I212" s="342"/>
      <c r="J212" s="343">
        <v>3585</v>
      </c>
      <c r="K212" s="344"/>
      <c r="L212" s="344"/>
      <c r="M212" s="344"/>
      <c r="N212" s="344"/>
      <c r="O212" s="345"/>
    </row>
    <row r="213" spans="1:15" s="210" customFormat="1" ht="15.75" customHeight="1">
      <c r="A213" s="339"/>
      <c r="B213" s="209"/>
      <c r="C213" s="344"/>
      <c r="D213" s="344"/>
      <c r="E213" s="344"/>
      <c r="F213" s="344"/>
      <c r="G213" s="344"/>
      <c r="H213" s="341" t="s">
        <v>556</v>
      </c>
      <c r="I213" s="342"/>
      <c r="J213" s="343">
        <v>1693</v>
      </c>
      <c r="K213" s="344"/>
      <c r="L213" s="344"/>
      <c r="M213" s="344"/>
      <c r="N213" s="344"/>
      <c r="O213" s="345"/>
    </row>
    <row r="214" spans="1:15" s="210" customFormat="1" ht="15.75" customHeight="1">
      <c r="A214" s="339"/>
      <c r="B214" s="209"/>
      <c r="C214" s="344"/>
      <c r="D214" s="344"/>
      <c r="E214" s="344"/>
      <c r="F214" s="344"/>
      <c r="G214" s="344"/>
      <c r="H214" s="341" t="s">
        <v>557</v>
      </c>
      <c r="I214" s="342"/>
      <c r="J214" s="343">
        <v>386</v>
      </c>
      <c r="K214" s="344"/>
      <c r="L214" s="344"/>
      <c r="M214" s="344"/>
      <c r="N214" s="344"/>
      <c r="O214" s="345"/>
    </row>
    <row r="215" spans="1:15" s="210" customFormat="1" ht="15.75" customHeight="1">
      <c r="A215" s="339"/>
      <c r="B215" s="209"/>
      <c r="C215" s="344"/>
      <c r="D215" s="344"/>
      <c r="E215" s="344"/>
      <c r="F215" s="344"/>
      <c r="G215" s="344"/>
      <c r="H215" s="341" t="s">
        <v>558</v>
      </c>
      <c r="I215" s="342"/>
      <c r="J215" s="346">
        <v>4836</v>
      </c>
      <c r="K215" s="344"/>
      <c r="L215" s="344"/>
      <c r="M215" s="344"/>
      <c r="N215" s="344"/>
      <c r="O215" s="345"/>
    </row>
    <row r="216" spans="1:15" s="210" customFormat="1" ht="15.75" customHeight="1">
      <c r="A216" s="339"/>
      <c r="B216" s="209"/>
      <c r="C216" s="340"/>
      <c r="D216" s="344"/>
      <c r="E216" s="344"/>
      <c r="F216" s="344"/>
      <c r="G216" s="344"/>
      <c r="H216" s="347" t="s">
        <v>539</v>
      </c>
      <c r="I216" s="341"/>
      <c r="J216" s="348">
        <f>SUM(J212:J215)</f>
        <v>10500</v>
      </c>
      <c r="K216" s="340"/>
      <c r="L216" s="344"/>
      <c r="M216" s="344"/>
      <c r="N216" s="344"/>
      <c r="O216" s="345"/>
    </row>
    <row r="217" spans="1:15" s="210" customFormat="1" ht="15.75" customHeight="1">
      <c r="A217" s="339"/>
      <c r="B217" s="209"/>
      <c r="C217" s="340"/>
      <c r="D217" s="344"/>
      <c r="E217" s="344"/>
      <c r="F217" s="344"/>
      <c r="G217" s="344"/>
      <c r="H217" s="347"/>
      <c r="I217" s="341"/>
      <c r="J217" s="348"/>
      <c r="K217" s="340"/>
      <c r="L217" s="344"/>
      <c r="M217" s="344"/>
      <c r="N217" s="344"/>
      <c r="O217" s="345"/>
    </row>
    <row r="218" spans="1:15" s="207" customFormat="1" ht="9.75" customHeight="1">
      <c r="A218" s="216"/>
      <c r="B218" s="217"/>
      <c r="C218" s="217"/>
      <c r="D218" s="217"/>
      <c r="E218" s="217"/>
      <c r="F218" s="217"/>
      <c r="G218" s="217"/>
      <c r="H218" s="217"/>
      <c r="I218" s="217"/>
      <c r="J218" s="217"/>
      <c r="K218" s="217"/>
      <c r="L218" s="217"/>
      <c r="M218" s="217"/>
      <c r="N218" s="217"/>
      <c r="O218" s="218"/>
    </row>
    <row r="219" spans="1:15" s="207" customFormat="1" ht="19.5" customHeight="1">
      <c r="A219" s="691" t="s">
        <v>81</v>
      </c>
      <c r="B219" s="691" t="s">
        <v>125</v>
      </c>
      <c r="C219" s="691" t="s">
        <v>39</v>
      </c>
      <c r="D219" s="691" t="s">
        <v>37</v>
      </c>
      <c r="E219" s="691" t="s">
        <v>38</v>
      </c>
      <c r="F219" s="691" t="s">
        <v>7</v>
      </c>
      <c r="G219" s="691" t="s">
        <v>70</v>
      </c>
      <c r="H219" s="691" t="s">
        <v>8</v>
      </c>
      <c r="I219" s="691" t="s">
        <v>126</v>
      </c>
      <c r="J219" s="693" t="s">
        <v>127</v>
      </c>
      <c r="K219" s="694"/>
      <c r="L219" s="695"/>
      <c r="M219" s="693" t="s">
        <v>128</v>
      </c>
      <c r="N219" s="694"/>
      <c r="O219" s="695"/>
    </row>
    <row r="220" spans="1:15" s="207" customFormat="1" ht="19.5" customHeight="1">
      <c r="A220" s="692"/>
      <c r="B220" s="692"/>
      <c r="C220" s="692"/>
      <c r="D220" s="692"/>
      <c r="E220" s="692"/>
      <c r="F220" s="692"/>
      <c r="G220" s="692"/>
      <c r="H220" s="692"/>
      <c r="I220" s="692"/>
      <c r="J220" s="208" t="s">
        <v>129</v>
      </c>
      <c r="K220" s="208" t="s">
        <v>159</v>
      </c>
      <c r="L220" s="208" t="s">
        <v>130</v>
      </c>
      <c r="M220" s="208" t="s">
        <v>87</v>
      </c>
      <c r="N220" s="208" t="s">
        <v>160</v>
      </c>
      <c r="O220" s="208" t="s">
        <v>16</v>
      </c>
    </row>
    <row r="221" spans="1:15" s="222" customFormat="1" ht="28.9" customHeight="1">
      <c r="A221" s="349" t="s">
        <v>455</v>
      </c>
      <c r="B221" s="349" t="s">
        <v>453</v>
      </c>
      <c r="C221" s="349" t="s">
        <v>453</v>
      </c>
      <c r="D221" s="349" t="s">
        <v>454</v>
      </c>
      <c r="E221" s="349" t="s">
        <v>468</v>
      </c>
      <c r="F221" s="349" t="s">
        <v>559</v>
      </c>
      <c r="G221" s="349"/>
      <c r="H221" s="350" t="s">
        <v>226</v>
      </c>
      <c r="I221" s="349" t="s">
        <v>205</v>
      </c>
      <c r="J221" s="349" t="s">
        <v>560</v>
      </c>
      <c r="K221" s="349" t="s">
        <v>560</v>
      </c>
      <c r="L221" s="349" t="s">
        <v>560</v>
      </c>
      <c r="M221" s="351">
        <v>38186117</v>
      </c>
      <c r="N221" s="351">
        <v>20290897.5</v>
      </c>
      <c r="O221" s="351">
        <v>20290883.629999999</v>
      </c>
    </row>
    <row r="222" spans="1:15" s="207" customFormat="1">
      <c r="A222" s="696"/>
      <c r="B222" s="697"/>
      <c r="C222" s="697"/>
      <c r="D222" s="697"/>
      <c r="E222" s="697"/>
      <c r="F222" s="697"/>
      <c r="G222" s="697"/>
      <c r="H222" s="697"/>
      <c r="I222" s="697"/>
      <c r="J222" s="697"/>
      <c r="K222" s="697"/>
      <c r="L222" s="697"/>
      <c r="M222" s="697"/>
      <c r="N222" s="697"/>
      <c r="O222" s="698"/>
    </row>
    <row r="223" spans="1:15" s="210" customFormat="1" ht="39" customHeight="1">
      <c r="A223" s="715" t="s">
        <v>678</v>
      </c>
      <c r="B223" s="716"/>
      <c r="C223" s="716"/>
      <c r="D223" s="716"/>
      <c r="E223" s="716"/>
      <c r="F223" s="716"/>
      <c r="G223" s="716"/>
      <c r="H223" s="716"/>
      <c r="I223" s="716"/>
      <c r="J223" s="716"/>
      <c r="K223" s="716"/>
      <c r="L223" s="716"/>
      <c r="M223" s="716"/>
      <c r="N223" s="716"/>
      <c r="O223" s="717"/>
    </row>
    <row r="224" spans="1:15" s="207" customFormat="1">
      <c r="A224" s="228"/>
      <c r="B224" s="229"/>
      <c r="C224" s="229"/>
      <c r="D224" s="229"/>
      <c r="E224" s="229"/>
      <c r="F224" s="229"/>
      <c r="G224" s="229"/>
      <c r="H224" s="229"/>
      <c r="I224" s="229"/>
      <c r="J224" s="229"/>
      <c r="K224" s="229"/>
      <c r="L224" s="229"/>
      <c r="M224" s="229"/>
      <c r="N224" s="229"/>
      <c r="O224" s="230"/>
    </row>
    <row r="225" spans="1:15" s="207" customFormat="1">
      <c r="A225" s="707" t="s">
        <v>588</v>
      </c>
      <c r="B225" s="708"/>
      <c r="C225" s="708"/>
      <c r="D225" s="708"/>
      <c r="E225" s="708"/>
      <c r="F225" s="708"/>
      <c r="G225" s="708"/>
      <c r="H225" s="708"/>
      <c r="I225" s="708"/>
      <c r="J225" s="708"/>
      <c r="K225" s="708"/>
      <c r="L225" s="708"/>
      <c r="M225" s="708"/>
      <c r="N225" s="708"/>
      <c r="O225" s="709"/>
    </row>
    <row r="226" spans="1:15" s="207" customFormat="1">
      <c r="A226" s="228"/>
      <c r="B226" s="229"/>
      <c r="C226" s="229"/>
      <c r="D226" s="229"/>
      <c r="E226" s="229"/>
      <c r="F226" s="229"/>
      <c r="G226" s="229"/>
      <c r="H226" s="229"/>
      <c r="I226" s="229"/>
      <c r="J226" s="229"/>
      <c r="K226" s="229"/>
      <c r="L226" s="229"/>
      <c r="M226" s="229"/>
      <c r="N226" s="229"/>
      <c r="O226" s="230"/>
    </row>
    <row r="227" spans="1:15" s="207" customFormat="1">
      <c r="A227" s="228"/>
      <c r="B227" s="229"/>
      <c r="C227" s="229"/>
      <c r="D227" s="229"/>
      <c r="E227" s="229"/>
      <c r="F227" s="229" t="s">
        <v>511</v>
      </c>
      <c r="G227" s="229"/>
      <c r="H227" s="229"/>
      <c r="I227" s="229"/>
      <c r="J227" s="229"/>
      <c r="K227" s="229" t="s">
        <v>512</v>
      </c>
      <c r="L227" s="229"/>
      <c r="M227" s="229"/>
      <c r="N227" s="229"/>
      <c r="O227" s="230"/>
    </row>
    <row r="228" spans="1:15" s="207" customFormat="1">
      <c r="A228" s="228"/>
      <c r="B228" s="215"/>
      <c r="C228" s="229"/>
      <c r="D228" s="229"/>
      <c r="E228" s="229"/>
      <c r="F228" s="229"/>
      <c r="G228" s="229"/>
      <c r="H228" s="229"/>
      <c r="I228" s="229"/>
      <c r="J228" s="229"/>
      <c r="K228" s="244"/>
      <c r="L228" s="229"/>
      <c r="M228" s="229"/>
      <c r="N228" s="229"/>
      <c r="O228" s="230"/>
    </row>
    <row r="229" spans="1:15" s="207" customFormat="1">
      <c r="A229" s="228"/>
      <c r="B229" s="782" t="s">
        <v>942</v>
      </c>
      <c r="C229" s="783"/>
      <c r="D229" s="783"/>
      <c r="E229" s="783"/>
      <c r="F229" s="783"/>
      <c r="G229" s="783"/>
      <c r="H229" s="783"/>
      <c r="I229" s="783"/>
      <c r="J229" s="229"/>
      <c r="K229" s="247">
        <v>2500</v>
      </c>
      <c r="L229" s="229"/>
      <c r="M229" s="229"/>
      <c r="N229" s="229"/>
      <c r="O229" s="230"/>
    </row>
    <row r="230" spans="1:15" s="207" customFormat="1">
      <c r="A230" s="451"/>
      <c r="B230" s="215"/>
      <c r="C230" s="452"/>
      <c r="D230" s="452"/>
      <c r="E230" s="452"/>
      <c r="F230" s="452"/>
      <c r="G230" s="452"/>
      <c r="H230" s="452"/>
      <c r="I230" s="452"/>
      <c r="J230" s="452"/>
      <c r="K230" s="247"/>
      <c r="L230" s="452"/>
      <c r="M230" s="452"/>
      <c r="N230" s="452"/>
      <c r="O230" s="453"/>
    </row>
    <row r="231" spans="1:15" s="207" customFormat="1">
      <c r="A231" s="278"/>
      <c r="B231" s="782" t="s">
        <v>561</v>
      </c>
      <c r="C231" s="783"/>
      <c r="D231" s="783"/>
      <c r="E231" s="783"/>
      <c r="F231" s="783"/>
      <c r="G231" s="783"/>
      <c r="H231" s="783"/>
      <c r="I231" s="783"/>
      <c r="J231" s="281"/>
      <c r="K231" s="296">
        <v>30</v>
      </c>
      <c r="L231" s="279"/>
      <c r="M231" s="279"/>
      <c r="N231" s="279"/>
      <c r="O231" s="280"/>
    </row>
    <row r="232" spans="1:15" s="207" customFormat="1" ht="14.25" thickBot="1">
      <c r="A232" s="228"/>
      <c r="B232" s="215"/>
      <c r="C232" s="229"/>
      <c r="D232" s="229"/>
      <c r="E232" s="229"/>
      <c r="F232" s="229"/>
      <c r="G232" s="229"/>
      <c r="H232" s="229"/>
      <c r="I232" s="229"/>
      <c r="J232" s="229"/>
      <c r="K232" s="246"/>
      <c r="L232" s="229"/>
      <c r="M232" s="229"/>
      <c r="N232" s="229"/>
      <c r="O232" s="230"/>
    </row>
    <row r="233" spans="1:15" s="207" customFormat="1">
      <c r="A233" s="228"/>
      <c r="B233" s="215"/>
      <c r="C233" s="229"/>
      <c r="D233" s="229"/>
      <c r="E233" s="229"/>
      <c r="F233" s="229"/>
      <c r="G233" s="229"/>
      <c r="H233" s="245" t="s">
        <v>539</v>
      </c>
      <c r="I233" s="229"/>
      <c r="J233" s="229"/>
      <c r="K233" s="283">
        <f>SUM(K229:K232)</f>
        <v>2530</v>
      </c>
      <c r="L233" s="229"/>
      <c r="M233" s="229"/>
      <c r="N233" s="229"/>
      <c r="O233" s="230"/>
    </row>
    <row r="234" spans="1:15" s="207" customFormat="1">
      <c r="A234" s="228"/>
      <c r="B234" s="215"/>
      <c r="C234" s="229"/>
      <c r="D234" s="229"/>
      <c r="E234" s="229"/>
      <c r="F234" s="229"/>
      <c r="G234" s="229"/>
      <c r="H234" s="215"/>
      <c r="I234" s="229"/>
      <c r="J234" s="229"/>
      <c r="K234" s="244"/>
      <c r="L234" s="229"/>
      <c r="M234" s="229"/>
      <c r="N234" s="229"/>
      <c r="O234" s="230"/>
    </row>
    <row r="235" spans="1:15" s="207" customFormat="1" ht="10.15" customHeight="1">
      <c r="A235" s="216"/>
      <c r="B235" s="217"/>
      <c r="C235" s="217"/>
      <c r="D235" s="217"/>
      <c r="E235" s="217"/>
      <c r="F235" s="217"/>
      <c r="G235" s="217"/>
      <c r="H235" s="217"/>
      <c r="I235" s="217"/>
      <c r="J235" s="217"/>
      <c r="K235" s="217"/>
      <c r="L235" s="217"/>
      <c r="M235" s="217"/>
      <c r="N235" s="217"/>
      <c r="O235" s="218"/>
    </row>
    <row r="236" spans="1:15" s="207" customFormat="1" ht="19.899999999999999" customHeight="1">
      <c r="A236" s="691" t="s">
        <v>81</v>
      </c>
      <c r="B236" s="691" t="s">
        <v>125</v>
      </c>
      <c r="C236" s="691" t="s">
        <v>39</v>
      </c>
      <c r="D236" s="691" t="s">
        <v>37</v>
      </c>
      <c r="E236" s="691" t="s">
        <v>38</v>
      </c>
      <c r="F236" s="691" t="s">
        <v>7</v>
      </c>
      <c r="G236" s="691" t="s">
        <v>70</v>
      </c>
      <c r="H236" s="699" t="s">
        <v>8</v>
      </c>
      <c r="I236" s="691" t="s">
        <v>126</v>
      </c>
      <c r="J236" s="693" t="s">
        <v>127</v>
      </c>
      <c r="K236" s="694"/>
      <c r="L236" s="695"/>
      <c r="M236" s="693" t="s">
        <v>128</v>
      </c>
      <c r="N236" s="694"/>
      <c r="O236" s="695"/>
    </row>
    <row r="237" spans="1:15" s="207" customFormat="1" ht="19.899999999999999" customHeight="1">
      <c r="A237" s="692"/>
      <c r="B237" s="692"/>
      <c r="C237" s="692"/>
      <c r="D237" s="692"/>
      <c r="E237" s="692"/>
      <c r="F237" s="692"/>
      <c r="G237" s="692"/>
      <c r="H237" s="700"/>
      <c r="I237" s="692"/>
      <c r="J237" s="208" t="s">
        <v>129</v>
      </c>
      <c r="K237" s="208" t="s">
        <v>159</v>
      </c>
      <c r="L237" s="208" t="s">
        <v>130</v>
      </c>
      <c r="M237" s="208" t="s">
        <v>87</v>
      </c>
      <c r="N237" s="208" t="s">
        <v>160</v>
      </c>
      <c r="O237" s="208" t="s">
        <v>16</v>
      </c>
    </row>
    <row r="238" spans="1:15" s="222" customFormat="1" ht="15" customHeight="1">
      <c r="A238" s="349" t="s">
        <v>455</v>
      </c>
      <c r="B238" s="349" t="s">
        <v>453</v>
      </c>
      <c r="C238" s="349" t="s">
        <v>453</v>
      </c>
      <c r="D238" s="349" t="s">
        <v>454</v>
      </c>
      <c r="E238" s="349" t="s">
        <v>562</v>
      </c>
      <c r="F238" s="349" t="s">
        <v>563</v>
      </c>
      <c r="G238" s="349"/>
      <c r="H238" s="350" t="s">
        <v>230</v>
      </c>
      <c r="I238" s="349" t="s">
        <v>205</v>
      </c>
      <c r="J238" s="349" t="s">
        <v>564</v>
      </c>
      <c r="K238" s="349" t="s">
        <v>564</v>
      </c>
      <c r="L238" s="349" t="s">
        <v>564</v>
      </c>
      <c r="M238" s="351">
        <v>35995676</v>
      </c>
      <c r="N238" s="351">
        <v>19461573.409999996</v>
      </c>
      <c r="O238" s="351">
        <v>19461573.409999996</v>
      </c>
    </row>
    <row r="239" spans="1:15" s="209" customFormat="1" ht="39.75" customHeight="1">
      <c r="A239" s="715" t="s">
        <v>650</v>
      </c>
      <c r="B239" s="716"/>
      <c r="C239" s="716"/>
      <c r="D239" s="716"/>
      <c r="E239" s="716"/>
      <c r="F239" s="716"/>
      <c r="G239" s="716"/>
      <c r="H239" s="716"/>
      <c r="I239" s="716"/>
      <c r="J239" s="716"/>
      <c r="K239" s="716"/>
      <c r="L239" s="716"/>
      <c r="M239" s="716"/>
      <c r="N239" s="716"/>
      <c r="O239" s="717"/>
    </row>
    <row r="240" spans="1:15" s="207" customFormat="1">
      <c r="A240" s="451"/>
      <c r="B240" s="452"/>
      <c r="C240" s="452"/>
      <c r="D240" s="452"/>
      <c r="E240" s="452"/>
      <c r="F240" s="452"/>
      <c r="G240" s="452"/>
      <c r="H240" s="452"/>
      <c r="I240" s="452"/>
      <c r="J240" s="452"/>
      <c r="K240" s="452"/>
      <c r="L240" s="452"/>
      <c r="M240" s="452"/>
      <c r="N240" s="452"/>
      <c r="O240" s="453"/>
    </row>
    <row r="241" spans="1:15" s="207" customFormat="1">
      <c r="A241" s="707" t="s">
        <v>588</v>
      </c>
      <c r="B241" s="708"/>
      <c r="C241" s="708"/>
      <c r="D241" s="708"/>
      <c r="E241" s="708"/>
      <c r="F241" s="708"/>
      <c r="G241" s="708"/>
      <c r="H241" s="708"/>
      <c r="I241" s="708"/>
      <c r="J241" s="708"/>
      <c r="K241" s="708"/>
      <c r="L241" s="708"/>
      <c r="M241" s="708"/>
      <c r="N241" s="708"/>
      <c r="O241" s="709"/>
    </row>
    <row r="242" spans="1:15" s="207" customFormat="1">
      <c r="A242" s="228"/>
      <c r="B242" s="229"/>
      <c r="C242" s="229"/>
      <c r="D242" s="229"/>
      <c r="E242" s="229"/>
      <c r="F242" s="229"/>
      <c r="G242" s="229"/>
      <c r="H242" s="229"/>
      <c r="I242" s="229"/>
      <c r="J242" s="229"/>
      <c r="K242" s="229"/>
      <c r="L242" s="229"/>
      <c r="M242" s="229"/>
      <c r="N242" s="229"/>
      <c r="O242" s="230"/>
    </row>
    <row r="243" spans="1:15" s="207" customFormat="1">
      <c r="A243" s="228"/>
      <c r="B243" s="229"/>
      <c r="C243" s="229"/>
      <c r="D243" s="229"/>
      <c r="E243" s="229"/>
      <c r="F243" s="229" t="s">
        <v>511</v>
      </c>
      <c r="G243" s="229"/>
      <c r="H243" s="229"/>
      <c r="I243" s="229"/>
      <c r="J243" s="229"/>
      <c r="K243" s="229" t="s">
        <v>512</v>
      </c>
      <c r="L243" s="229"/>
      <c r="M243" s="229"/>
      <c r="N243" s="229"/>
      <c r="O243" s="230"/>
    </row>
    <row r="244" spans="1:15" s="207" customFormat="1">
      <c r="A244" s="228"/>
      <c r="B244" s="215" t="s">
        <v>565</v>
      </c>
      <c r="C244" s="229"/>
      <c r="D244" s="229"/>
      <c r="E244" s="229"/>
      <c r="F244" s="229"/>
      <c r="G244" s="229"/>
      <c r="H244" s="229"/>
      <c r="I244" s="229"/>
      <c r="J244" s="229"/>
      <c r="K244" s="247">
        <v>1885</v>
      </c>
      <c r="L244" s="229"/>
      <c r="M244" s="229"/>
      <c r="N244" s="229"/>
      <c r="O244" s="230"/>
    </row>
    <row r="245" spans="1:15" s="207" customFormat="1">
      <c r="A245" s="228"/>
      <c r="B245" s="215" t="s">
        <v>566</v>
      </c>
      <c r="C245" s="229"/>
      <c r="D245" s="229"/>
      <c r="E245" s="229"/>
      <c r="F245" s="229"/>
      <c r="G245" s="229"/>
      <c r="H245" s="229"/>
      <c r="I245" s="229"/>
      <c r="J245" s="229"/>
      <c r="K245" s="244">
        <v>165</v>
      </c>
      <c r="L245" s="229"/>
      <c r="M245" s="229"/>
      <c r="N245" s="229"/>
      <c r="O245" s="230"/>
    </row>
    <row r="246" spans="1:15" s="207" customFormat="1" ht="14.25" thickBot="1">
      <c r="A246" s="228"/>
      <c r="B246" s="215"/>
      <c r="C246" s="229"/>
      <c r="D246" s="229"/>
      <c r="E246" s="229"/>
      <c r="F246" s="229"/>
      <c r="G246" s="229"/>
      <c r="H246" s="229"/>
      <c r="I246" s="229"/>
      <c r="J246" s="229"/>
      <c r="K246" s="246"/>
      <c r="L246" s="229"/>
      <c r="M246" s="229"/>
      <c r="N246" s="229"/>
      <c r="O246" s="230"/>
    </row>
    <row r="247" spans="1:15" s="207" customFormat="1">
      <c r="A247" s="228"/>
      <c r="B247" s="215"/>
      <c r="C247" s="229"/>
      <c r="D247" s="229"/>
      <c r="E247" s="229"/>
      <c r="F247" s="229"/>
      <c r="G247" s="229"/>
      <c r="H247" s="245" t="s">
        <v>539</v>
      </c>
      <c r="I247" s="229"/>
      <c r="J247" s="229"/>
      <c r="K247" s="283">
        <v>2050</v>
      </c>
      <c r="L247" s="229"/>
      <c r="M247" s="229"/>
      <c r="N247" s="229"/>
      <c r="O247" s="230"/>
    </row>
    <row r="248" spans="1:15" s="207" customFormat="1" ht="19.899999999999999" customHeight="1">
      <c r="A248" s="691" t="s">
        <v>81</v>
      </c>
      <c r="B248" s="691" t="s">
        <v>125</v>
      </c>
      <c r="C248" s="691" t="s">
        <v>39</v>
      </c>
      <c r="D248" s="691" t="s">
        <v>37</v>
      </c>
      <c r="E248" s="691" t="s">
        <v>38</v>
      </c>
      <c r="F248" s="691" t="s">
        <v>7</v>
      </c>
      <c r="G248" s="691" t="s">
        <v>70</v>
      </c>
      <c r="H248" s="699" t="s">
        <v>8</v>
      </c>
      <c r="I248" s="691" t="s">
        <v>126</v>
      </c>
      <c r="J248" s="693" t="s">
        <v>127</v>
      </c>
      <c r="K248" s="694"/>
      <c r="L248" s="695"/>
      <c r="M248" s="693" t="s">
        <v>128</v>
      </c>
      <c r="N248" s="694"/>
      <c r="O248" s="695"/>
    </row>
    <row r="249" spans="1:15" s="207" customFormat="1" ht="19.899999999999999" customHeight="1">
      <c r="A249" s="692"/>
      <c r="B249" s="692"/>
      <c r="C249" s="692"/>
      <c r="D249" s="692"/>
      <c r="E249" s="692"/>
      <c r="F249" s="692"/>
      <c r="G249" s="692"/>
      <c r="H249" s="700"/>
      <c r="I249" s="692"/>
      <c r="J249" s="208" t="s">
        <v>129</v>
      </c>
      <c r="K249" s="208" t="s">
        <v>159</v>
      </c>
      <c r="L249" s="208" t="s">
        <v>130</v>
      </c>
      <c r="M249" s="208" t="s">
        <v>87</v>
      </c>
      <c r="N249" s="208" t="s">
        <v>160</v>
      </c>
      <c r="O249" s="208" t="s">
        <v>16</v>
      </c>
    </row>
    <row r="250" spans="1:15" s="222" customFormat="1" ht="15" customHeight="1">
      <c r="A250" s="349" t="s">
        <v>455</v>
      </c>
      <c r="B250" s="349" t="s">
        <v>455</v>
      </c>
      <c r="C250" s="349" t="s">
        <v>453</v>
      </c>
      <c r="D250" s="349" t="s">
        <v>454</v>
      </c>
      <c r="E250" s="349" t="s">
        <v>562</v>
      </c>
      <c r="F250" s="349" t="s">
        <v>567</v>
      </c>
      <c r="G250" s="349"/>
      <c r="H250" s="350" t="s">
        <v>568</v>
      </c>
      <c r="I250" s="349" t="s">
        <v>205</v>
      </c>
      <c r="J250" s="349" t="s">
        <v>569</v>
      </c>
      <c r="K250" s="349" t="s">
        <v>672</v>
      </c>
      <c r="L250" s="349" t="s">
        <v>672</v>
      </c>
      <c r="M250" s="351">
        <v>12646292</v>
      </c>
      <c r="N250" s="351">
        <v>7445228.8500000006</v>
      </c>
      <c r="O250" s="351">
        <v>7445228.8500000006</v>
      </c>
    </row>
    <row r="251" spans="1:15" s="207" customFormat="1" ht="9" customHeight="1">
      <c r="A251" s="696"/>
      <c r="B251" s="697"/>
      <c r="C251" s="697"/>
      <c r="D251" s="697"/>
      <c r="E251" s="697"/>
      <c r="F251" s="697"/>
      <c r="G251" s="697"/>
      <c r="H251" s="697"/>
      <c r="I251" s="697"/>
      <c r="J251" s="697"/>
      <c r="K251" s="697"/>
      <c r="L251" s="697"/>
      <c r="M251" s="697"/>
      <c r="N251" s="697"/>
      <c r="O251" s="698"/>
    </row>
    <row r="252" spans="1:15" s="207" customFormat="1" ht="27.6" customHeight="1">
      <c r="A252" s="739" t="s">
        <v>570</v>
      </c>
      <c r="B252" s="750"/>
      <c r="C252" s="750"/>
      <c r="D252" s="750"/>
      <c r="E252" s="750"/>
      <c r="F252" s="750"/>
      <c r="G252" s="750"/>
      <c r="H252" s="750"/>
      <c r="I252" s="750"/>
      <c r="J252" s="750"/>
      <c r="K252" s="750"/>
      <c r="L252" s="750"/>
      <c r="M252" s="750"/>
      <c r="N252" s="750"/>
      <c r="O252" s="751"/>
    </row>
    <row r="253" spans="1:15" s="207" customFormat="1">
      <c r="A253" s="228"/>
      <c r="B253" s="229"/>
      <c r="C253" s="229"/>
      <c r="D253" s="229"/>
      <c r="E253" s="229"/>
      <c r="F253" s="229"/>
      <c r="G253" s="229"/>
      <c r="H253" s="229"/>
      <c r="I253" s="229"/>
      <c r="J253" s="229"/>
      <c r="K253" s="229"/>
      <c r="L253" s="229"/>
      <c r="M253" s="229"/>
      <c r="N253" s="229"/>
      <c r="O253" s="230"/>
    </row>
    <row r="254" spans="1:15" s="207" customFormat="1" ht="23.45" customHeight="1">
      <c r="A254" s="755" t="s">
        <v>589</v>
      </c>
      <c r="B254" s="756"/>
      <c r="C254" s="756"/>
      <c r="D254" s="756"/>
      <c r="E254" s="756"/>
      <c r="F254" s="756"/>
      <c r="G254" s="756"/>
      <c r="H254" s="756"/>
      <c r="I254" s="756"/>
      <c r="J254" s="756"/>
      <c r="K254" s="756"/>
      <c r="L254" s="756"/>
      <c r="M254" s="756"/>
      <c r="N254" s="756"/>
      <c r="O254" s="757"/>
    </row>
    <row r="255" spans="1:15" s="215" customFormat="1" ht="14.25" customHeight="1">
      <c r="A255" s="454"/>
      <c r="B255" s="787"/>
      <c r="C255" s="787"/>
      <c r="D255" s="787"/>
      <c r="E255" s="788"/>
      <c r="F255" s="454"/>
      <c r="G255" s="454"/>
      <c r="H255" s="252"/>
      <c r="I255" s="454"/>
      <c r="J255" s="252"/>
      <c r="K255" s="454"/>
      <c r="L255" s="252"/>
      <c r="M255" s="454"/>
      <c r="N255" s="454"/>
      <c r="O255" s="454"/>
    </row>
    <row r="256" spans="1:15" s="207" customFormat="1" ht="27" customHeight="1">
      <c r="A256" s="214"/>
      <c r="B256" s="789"/>
      <c r="C256" s="789"/>
      <c r="D256" s="789"/>
      <c r="E256" s="789"/>
      <c r="F256" s="232"/>
      <c r="G256" s="232"/>
      <c r="H256" s="253" t="s">
        <v>571</v>
      </c>
      <c r="I256" s="253" t="s">
        <v>572</v>
      </c>
      <c r="J256" s="790" t="s">
        <v>573</v>
      </c>
      <c r="K256" s="790"/>
      <c r="L256" s="254"/>
      <c r="M256" s="232"/>
      <c r="N256" s="232"/>
      <c r="O256" s="233"/>
    </row>
    <row r="257" spans="1:15" s="207" customFormat="1" ht="39.75" customHeight="1">
      <c r="A257" s="214"/>
      <c r="B257" s="255"/>
      <c r="C257" s="255"/>
      <c r="D257" s="255"/>
      <c r="E257" s="791" t="s">
        <v>673</v>
      </c>
      <c r="F257" s="783"/>
      <c r="G257" s="783"/>
      <c r="H257" s="783"/>
      <c r="I257" s="256">
        <v>4</v>
      </c>
      <c r="J257" s="784">
        <v>30000</v>
      </c>
      <c r="K257" s="785"/>
      <c r="L257" s="254"/>
      <c r="M257" s="232"/>
      <c r="N257" s="232"/>
      <c r="O257" s="233"/>
    </row>
    <row r="258" spans="1:15" s="207" customFormat="1" ht="39.6" customHeight="1">
      <c r="A258" s="214"/>
      <c r="B258" s="255"/>
      <c r="C258" s="255"/>
      <c r="D258" s="255"/>
      <c r="E258" s="791" t="s">
        <v>574</v>
      </c>
      <c r="F258" s="783"/>
      <c r="G258" s="783"/>
      <c r="H258" s="783"/>
      <c r="I258" s="256">
        <v>150</v>
      </c>
      <c r="J258" s="784">
        <v>10000</v>
      </c>
      <c r="K258" s="785"/>
      <c r="L258" s="254"/>
      <c r="M258" s="232"/>
      <c r="N258" s="232"/>
      <c r="O258" s="233"/>
    </row>
    <row r="259" spans="1:15" s="207" customFormat="1" ht="45.6" customHeight="1">
      <c r="A259" s="214"/>
      <c r="B259" s="255"/>
      <c r="C259" s="255"/>
      <c r="D259" s="255"/>
      <c r="E259" s="791" t="s">
        <v>575</v>
      </c>
      <c r="F259" s="783"/>
      <c r="G259" s="783"/>
      <c r="H259" s="783"/>
      <c r="I259" s="256">
        <v>55</v>
      </c>
      <c r="J259" s="784">
        <v>20000</v>
      </c>
      <c r="K259" s="785"/>
      <c r="L259" s="254"/>
      <c r="M259" s="232"/>
      <c r="N259" s="232"/>
      <c r="O259" s="233"/>
    </row>
    <row r="260" spans="1:15" s="207" customFormat="1" ht="27" customHeight="1">
      <c r="A260" s="214"/>
      <c r="B260" s="255"/>
      <c r="C260" s="255"/>
      <c r="D260" s="255"/>
      <c r="E260" s="255"/>
      <c r="F260" s="232"/>
      <c r="G260" s="232"/>
      <c r="H260" s="257" t="s">
        <v>539</v>
      </c>
      <c r="I260" s="257">
        <f>SUM(I257:I259)</f>
        <v>209</v>
      </c>
      <c r="J260" s="786">
        <f>SUM(J257:K259)</f>
        <v>60000</v>
      </c>
      <c r="K260" s="787"/>
      <c r="L260" s="254"/>
      <c r="M260" s="232"/>
      <c r="N260" s="232"/>
      <c r="O260" s="233"/>
    </row>
    <row r="261" spans="1:15" s="207" customFormat="1" ht="19.899999999999999" customHeight="1">
      <c r="A261" s="691" t="s">
        <v>81</v>
      </c>
      <c r="B261" s="691" t="s">
        <v>125</v>
      </c>
      <c r="C261" s="691" t="s">
        <v>39</v>
      </c>
      <c r="D261" s="691" t="s">
        <v>37</v>
      </c>
      <c r="E261" s="691" t="s">
        <v>38</v>
      </c>
      <c r="F261" s="691" t="s">
        <v>7</v>
      </c>
      <c r="G261" s="691" t="s">
        <v>70</v>
      </c>
      <c r="H261" s="699" t="s">
        <v>8</v>
      </c>
      <c r="I261" s="691" t="s">
        <v>126</v>
      </c>
      <c r="J261" s="693" t="s">
        <v>127</v>
      </c>
      <c r="K261" s="694"/>
      <c r="L261" s="695"/>
      <c r="M261" s="693" t="s">
        <v>128</v>
      </c>
      <c r="N261" s="694"/>
      <c r="O261" s="695"/>
    </row>
    <row r="262" spans="1:15" s="207" customFormat="1" ht="19.899999999999999" customHeight="1">
      <c r="A262" s="692"/>
      <c r="B262" s="692"/>
      <c r="C262" s="692"/>
      <c r="D262" s="692"/>
      <c r="E262" s="692"/>
      <c r="F262" s="692"/>
      <c r="G262" s="692"/>
      <c r="H262" s="700"/>
      <c r="I262" s="692"/>
      <c r="J262" s="208" t="s">
        <v>129</v>
      </c>
      <c r="K262" s="208" t="s">
        <v>159</v>
      </c>
      <c r="L262" s="208" t="s">
        <v>130</v>
      </c>
      <c r="M262" s="208" t="s">
        <v>87</v>
      </c>
      <c r="N262" s="208" t="s">
        <v>160</v>
      </c>
      <c r="O262" s="208" t="s">
        <v>16</v>
      </c>
    </row>
    <row r="263" spans="1:15" s="354" customFormat="1" ht="30" customHeight="1">
      <c r="A263" s="352" t="s">
        <v>459</v>
      </c>
      <c r="B263" s="352" t="s">
        <v>458</v>
      </c>
      <c r="C263" s="352" t="s">
        <v>459</v>
      </c>
      <c r="D263" s="352" t="s">
        <v>455</v>
      </c>
      <c r="E263" s="352" t="s">
        <v>455</v>
      </c>
      <c r="F263" s="352" t="s">
        <v>576</v>
      </c>
      <c r="G263" s="352"/>
      <c r="H263" s="355" t="s">
        <v>577</v>
      </c>
      <c r="I263" s="352" t="s">
        <v>213</v>
      </c>
      <c r="J263" s="352" t="s">
        <v>578</v>
      </c>
      <c r="K263" s="352" t="s">
        <v>633</v>
      </c>
      <c r="L263" s="352" t="s">
        <v>633</v>
      </c>
      <c r="M263" s="351">
        <v>1514038</v>
      </c>
      <c r="N263" s="351">
        <v>1289502</v>
      </c>
      <c r="O263" s="351">
        <v>1289502</v>
      </c>
    </row>
    <row r="264" spans="1:15" s="207" customFormat="1">
      <c r="A264" s="696"/>
      <c r="B264" s="697"/>
      <c r="C264" s="697"/>
      <c r="D264" s="697"/>
      <c r="E264" s="697"/>
      <c r="F264" s="697"/>
      <c r="G264" s="697"/>
      <c r="H264" s="697"/>
      <c r="I264" s="697"/>
      <c r="J264" s="697"/>
      <c r="K264" s="697"/>
      <c r="L264" s="697"/>
      <c r="M264" s="697"/>
      <c r="N264" s="697"/>
      <c r="O264" s="698"/>
    </row>
    <row r="265" spans="1:15" s="210" customFormat="1" ht="41.25" customHeight="1">
      <c r="A265" s="715" t="s">
        <v>634</v>
      </c>
      <c r="B265" s="716"/>
      <c r="C265" s="716"/>
      <c r="D265" s="716"/>
      <c r="E265" s="716"/>
      <c r="F265" s="716"/>
      <c r="G265" s="716"/>
      <c r="H265" s="716"/>
      <c r="I265" s="716"/>
      <c r="J265" s="716"/>
      <c r="K265" s="716"/>
      <c r="L265" s="716"/>
      <c r="M265" s="716"/>
      <c r="N265" s="716"/>
      <c r="O265" s="717"/>
    </row>
    <row r="266" spans="1:15" s="207" customFormat="1">
      <c r="A266" s="211"/>
      <c r="B266" s="212"/>
      <c r="C266" s="212"/>
      <c r="D266" s="212"/>
      <c r="E266" s="212"/>
      <c r="F266" s="212"/>
      <c r="G266" s="212"/>
      <c r="H266" s="212"/>
      <c r="I266" s="212"/>
      <c r="J266" s="212"/>
      <c r="K266" s="212"/>
      <c r="L266" s="212"/>
      <c r="M266" s="212"/>
      <c r="N266" s="212"/>
      <c r="O266" s="213"/>
    </row>
    <row r="267" spans="1:15" s="207" customFormat="1" ht="37.5" customHeight="1">
      <c r="A267" s="739" t="s">
        <v>679</v>
      </c>
      <c r="B267" s="750"/>
      <c r="C267" s="750"/>
      <c r="D267" s="750"/>
      <c r="E267" s="750"/>
      <c r="F267" s="750"/>
      <c r="G267" s="750"/>
      <c r="H267" s="750"/>
      <c r="I267" s="750"/>
      <c r="J267" s="750"/>
      <c r="K267" s="750"/>
      <c r="L267" s="750"/>
      <c r="M267" s="750"/>
      <c r="N267" s="750"/>
      <c r="O267" s="751"/>
    </row>
    <row r="268" spans="1:15" s="207" customFormat="1">
      <c r="A268" s="211"/>
      <c r="B268" s="212"/>
      <c r="C268" s="212"/>
      <c r="D268" s="212"/>
      <c r="E268" s="212"/>
      <c r="F268" s="212"/>
      <c r="G268" s="212"/>
      <c r="H268" s="212"/>
      <c r="I268" s="212"/>
      <c r="J268" s="212"/>
      <c r="K268" s="212"/>
      <c r="L268" s="212"/>
      <c r="M268" s="212"/>
      <c r="N268" s="212"/>
      <c r="O268" s="213"/>
    </row>
    <row r="269" spans="1:15" s="207" customFormat="1" ht="19.899999999999999" customHeight="1">
      <c r="A269" s="691" t="s">
        <v>81</v>
      </c>
      <c r="B269" s="691" t="s">
        <v>125</v>
      </c>
      <c r="C269" s="691" t="s">
        <v>39</v>
      </c>
      <c r="D269" s="691" t="s">
        <v>37</v>
      </c>
      <c r="E269" s="691" t="s">
        <v>38</v>
      </c>
      <c r="F269" s="691" t="s">
        <v>7</v>
      </c>
      <c r="G269" s="691" t="s">
        <v>70</v>
      </c>
      <c r="H269" s="699" t="s">
        <v>8</v>
      </c>
      <c r="I269" s="691" t="s">
        <v>126</v>
      </c>
      <c r="J269" s="693" t="s">
        <v>127</v>
      </c>
      <c r="K269" s="694"/>
      <c r="L269" s="695"/>
      <c r="M269" s="693" t="s">
        <v>128</v>
      </c>
      <c r="N269" s="694"/>
      <c r="O269" s="695"/>
    </row>
    <row r="270" spans="1:15" s="207" customFormat="1" ht="19.899999999999999" customHeight="1">
      <c r="A270" s="692"/>
      <c r="B270" s="692"/>
      <c r="C270" s="692"/>
      <c r="D270" s="692"/>
      <c r="E270" s="692"/>
      <c r="F270" s="692"/>
      <c r="G270" s="692"/>
      <c r="H270" s="700"/>
      <c r="I270" s="692"/>
      <c r="J270" s="208" t="s">
        <v>129</v>
      </c>
      <c r="K270" s="208" t="s">
        <v>159</v>
      </c>
      <c r="L270" s="208" t="s">
        <v>130</v>
      </c>
      <c r="M270" s="208" t="s">
        <v>87</v>
      </c>
      <c r="N270" s="208" t="s">
        <v>160</v>
      </c>
      <c r="O270" s="208" t="s">
        <v>16</v>
      </c>
    </row>
    <row r="271" spans="1:15" s="354" customFormat="1" ht="32.450000000000003" customHeight="1">
      <c r="A271" s="352" t="s">
        <v>459</v>
      </c>
      <c r="B271" s="352" t="s">
        <v>458</v>
      </c>
      <c r="C271" s="352" t="s">
        <v>459</v>
      </c>
      <c r="D271" s="352" t="s">
        <v>455</v>
      </c>
      <c r="E271" s="352" t="s">
        <v>455</v>
      </c>
      <c r="F271" s="352" t="s">
        <v>540</v>
      </c>
      <c r="G271" s="352"/>
      <c r="H271" s="355" t="s">
        <v>579</v>
      </c>
      <c r="I271" s="352" t="s">
        <v>252</v>
      </c>
      <c r="J271" s="352" t="s">
        <v>580</v>
      </c>
      <c r="K271" s="352" t="s">
        <v>593</v>
      </c>
      <c r="L271" s="352" t="s">
        <v>593</v>
      </c>
      <c r="M271" s="351">
        <v>19109264</v>
      </c>
      <c r="N271" s="351">
        <v>6923624.3700000001</v>
      </c>
      <c r="O271" s="351">
        <v>4973664.3500000006</v>
      </c>
    </row>
    <row r="272" spans="1:15" s="207" customFormat="1">
      <c r="A272" s="696"/>
      <c r="B272" s="697"/>
      <c r="C272" s="697"/>
      <c r="D272" s="697"/>
      <c r="E272" s="697"/>
      <c r="F272" s="697"/>
      <c r="G272" s="697"/>
      <c r="H272" s="697"/>
      <c r="I272" s="697"/>
      <c r="J272" s="697"/>
      <c r="K272" s="697"/>
      <c r="L272" s="697"/>
      <c r="M272" s="697"/>
      <c r="N272" s="697"/>
      <c r="O272" s="698"/>
    </row>
    <row r="273" spans="1:15" s="210" customFormat="1" ht="41.25" customHeight="1">
      <c r="A273" s="715" t="s">
        <v>594</v>
      </c>
      <c r="B273" s="716"/>
      <c r="C273" s="716"/>
      <c r="D273" s="716"/>
      <c r="E273" s="716"/>
      <c r="F273" s="716"/>
      <c r="G273" s="716"/>
      <c r="H273" s="716"/>
      <c r="I273" s="716"/>
      <c r="J273" s="716"/>
      <c r="K273" s="716"/>
      <c r="L273" s="716"/>
      <c r="M273" s="716"/>
      <c r="N273" s="716"/>
      <c r="O273" s="717"/>
    </row>
    <row r="274" spans="1:15" s="207" customFormat="1">
      <c r="A274" s="211"/>
      <c r="B274" s="212"/>
      <c r="C274" s="212"/>
      <c r="D274" s="212"/>
      <c r="E274" s="212"/>
      <c r="F274" s="212"/>
      <c r="G274" s="212"/>
      <c r="H274" s="212"/>
      <c r="I274" s="212"/>
      <c r="J274" s="212"/>
      <c r="K274" s="212"/>
      <c r="L274" s="212"/>
      <c r="M274" s="212"/>
      <c r="N274" s="212"/>
      <c r="O274" s="213"/>
    </row>
    <row r="275" spans="1:15" s="207" customFormat="1" ht="37.5" customHeight="1">
      <c r="A275" s="739" t="s">
        <v>595</v>
      </c>
      <c r="B275" s="750"/>
      <c r="C275" s="750"/>
      <c r="D275" s="750"/>
      <c r="E275" s="750"/>
      <c r="F275" s="750"/>
      <c r="G275" s="750"/>
      <c r="H275" s="750"/>
      <c r="I275" s="750"/>
      <c r="J275" s="750"/>
      <c r="K275" s="750"/>
      <c r="L275" s="750"/>
      <c r="M275" s="750"/>
      <c r="N275" s="750"/>
      <c r="O275" s="751"/>
    </row>
    <row r="276" spans="1:15" s="207" customFormat="1">
      <c r="A276" s="211"/>
      <c r="B276" s="212"/>
      <c r="C276" s="212"/>
      <c r="D276" s="212"/>
      <c r="E276" s="212"/>
      <c r="F276" s="212"/>
      <c r="G276" s="212"/>
      <c r="H276" s="212"/>
      <c r="I276" s="212"/>
      <c r="J276" s="212"/>
      <c r="K276" s="212"/>
      <c r="L276" s="212"/>
      <c r="M276" s="212"/>
      <c r="N276" s="212"/>
      <c r="O276" s="213"/>
    </row>
    <row r="277" spans="1:15" s="207" customFormat="1" ht="19.899999999999999" customHeight="1">
      <c r="A277" s="691" t="s">
        <v>81</v>
      </c>
      <c r="B277" s="691" t="s">
        <v>125</v>
      </c>
      <c r="C277" s="691" t="s">
        <v>39</v>
      </c>
      <c r="D277" s="691" t="s">
        <v>37</v>
      </c>
      <c r="E277" s="691" t="s">
        <v>38</v>
      </c>
      <c r="F277" s="691" t="s">
        <v>7</v>
      </c>
      <c r="G277" s="691" t="s">
        <v>70</v>
      </c>
      <c r="H277" s="699" t="s">
        <v>8</v>
      </c>
      <c r="I277" s="691" t="s">
        <v>126</v>
      </c>
      <c r="J277" s="693" t="s">
        <v>127</v>
      </c>
      <c r="K277" s="694"/>
      <c r="L277" s="695"/>
      <c r="M277" s="693" t="s">
        <v>128</v>
      </c>
      <c r="N277" s="694"/>
      <c r="O277" s="695"/>
    </row>
    <row r="278" spans="1:15" s="207" customFormat="1" ht="19.899999999999999" customHeight="1">
      <c r="A278" s="692"/>
      <c r="B278" s="692"/>
      <c r="C278" s="692"/>
      <c r="D278" s="692"/>
      <c r="E278" s="692"/>
      <c r="F278" s="692"/>
      <c r="G278" s="692"/>
      <c r="H278" s="700"/>
      <c r="I278" s="692"/>
      <c r="J278" s="208" t="s">
        <v>129</v>
      </c>
      <c r="K278" s="208" t="s">
        <v>159</v>
      </c>
      <c r="L278" s="208" t="s">
        <v>130</v>
      </c>
      <c r="M278" s="208" t="s">
        <v>87</v>
      </c>
      <c r="N278" s="208" t="s">
        <v>160</v>
      </c>
      <c r="O278" s="208" t="s">
        <v>16</v>
      </c>
    </row>
    <row r="279" spans="1:15" s="354" customFormat="1" ht="22.5" customHeight="1">
      <c r="A279" s="352" t="s">
        <v>455</v>
      </c>
      <c r="B279" s="352" t="s">
        <v>458</v>
      </c>
      <c r="C279" s="352" t="s">
        <v>459</v>
      </c>
      <c r="D279" s="352" t="s">
        <v>455</v>
      </c>
      <c r="E279" s="352" t="s">
        <v>453</v>
      </c>
      <c r="F279" s="352" t="s">
        <v>581</v>
      </c>
      <c r="G279" s="352"/>
      <c r="H279" s="353" t="s">
        <v>235</v>
      </c>
      <c r="I279" s="352" t="s">
        <v>205</v>
      </c>
      <c r="J279" s="352" t="s">
        <v>582</v>
      </c>
      <c r="K279" s="352" t="s">
        <v>635</v>
      </c>
      <c r="L279" s="352" t="s">
        <v>635</v>
      </c>
      <c r="M279" s="351">
        <v>5375219</v>
      </c>
      <c r="N279" s="351">
        <v>1777264.58</v>
      </c>
      <c r="O279" s="351">
        <v>1777264.58</v>
      </c>
    </row>
    <row r="280" spans="1:15" s="207" customFormat="1">
      <c r="A280" s="696"/>
      <c r="B280" s="697"/>
      <c r="C280" s="697"/>
      <c r="D280" s="697"/>
      <c r="E280" s="697"/>
      <c r="F280" s="697"/>
      <c r="G280" s="697"/>
      <c r="H280" s="697"/>
      <c r="I280" s="697"/>
      <c r="J280" s="697"/>
      <c r="K280" s="697"/>
      <c r="L280" s="697"/>
      <c r="M280" s="697"/>
      <c r="N280" s="697"/>
      <c r="O280" s="698"/>
    </row>
    <row r="281" spans="1:15" s="210" customFormat="1" ht="23.25" customHeight="1">
      <c r="A281" s="715" t="s">
        <v>636</v>
      </c>
      <c r="B281" s="716"/>
      <c r="C281" s="716"/>
      <c r="D281" s="716"/>
      <c r="E281" s="716"/>
      <c r="F281" s="716"/>
      <c r="G281" s="716"/>
      <c r="H281" s="716"/>
      <c r="I281" s="716"/>
      <c r="J281" s="716"/>
      <c r="K281" s="716"/>
      <c r="L281" s="716"/>
      <c r="M281" s="716"/>
      <c r="N281" s="716"/>
      <c r="O281" s="717"/>
    </row>
    <row r="282" spans="1:15" s="207" customFormat="1">
      <c r="A282" s="211"/>
      <c r="B282" s="212"/>
      <c r="C282" s="212"/>
      <c r="D282" s="212"/>
      <c r="E282" s="212"/>
      <c r="F282" s="212"/>
      <c r="G282" s="212"/>
      <c r="H282" s="212"/>
      <c r="I282" s="212"/>
      <c r="J282" s="212"/>
      <c r="K282" s="212"/>
      <c r="L282" s="212"/>
      <c r="M282" s="212"/>
      <c r="N282" s="212"/>
      <c r="O282" s="213"/>
    </row>
    <row r="283" spans="1:15" s="207" customFormat="1" ht="45" customHeight="1">
      <c r="A283" s="739" t="s">
        <v>637</v>
      </c>
      <c r="B283" s="750"/>
      <c r="C283" s="750"/>
      <c r="D283" s="750"/>
      <c r="E283" s="750"/>
      <c r="F283" s="750"/>
      <c r="G283" s="750"/>
      <c r="H283" s="750"/>
      <c r="I283" s="750"/>
      <c r="J283" s="750"/>
      <c r="K283" s="750"/>
      <c r="L283" s="750"/>
      <c r="M283" s="750"/>
      <c r="N283" s="750"/>
      <c r="O283" s="751"/>
    </row>
    <row r="284" spans="1:15" s="207" customFormat="1" ht="19.899999999999999" customHeight="1">
      <c r="A284" s="691" t="s">
        <v>81</v>
      </c>
      <c r="B284" s="691" t="s">
        <v>125</v>
      </c>
      <c r="C284" s="691" t="s">
        <v>39</v>
      </c>
      <c r="D284" s="691" t="s">
        <v>37</v>
      </c>
      <c r="E284" s="691" t="s">
        <v>38</v>
      </c>
      <c r="F284" s="691" t="s">
        <v>7</v>
      </c>
      <c r="G284" s="691" t="s">
        <v>70</v>
      </c>
      <c r="H284" s="699" t="s">
        <v>8</v>
      </c>
      <c r="I284" s="691" t="s">
        <v>126</v>
      </c>
      <c r="J284" s="693" t="s">
        <v>127</v>
      </c>
      <c r="K284" s="694"/>
      <c r="L284" s="695"/>
      <c r="M284" s="693" t="s">
        <v>128</v>
      </c>
      <c r="N284" s="694"/>
      <c r="O284" s="695"/>
    </row>
    <row r="285" spans="1:15" s="207" customFormat="1" ht="19.899999999999999" customHeight="1">
      <c r="A285" s="692"/>
      <c r="B285" s="692"/>
      <c r="C285" s="692"/>
      <c r="D285" s="692"/>
      <c r="E285" s="692"/>
      <c r="F285" s="692"/>
      <c r="G285" s="692"/>
      <c r="H285" s="700"/>
      <c r="I285" s="692"/>
      <c r="J285" s="208" t="s">
        <v>129</v>
      </c>
      <c r="K285" s="208" t="s">
        <v>159</v>
      </c>
      <c r="L285" s="208" t="s">
        <v>130</v>
      </c>
      <c r="M285" s="208" t="s">
        <v>87</v>
      </c>
      <c r="N285" s="208" t="s">
        <v>160</v>
      </c>
      <c r="O285" s="208" t="s">
        <v>16</v>
      </c>
    </row>
    <row r="286" spans="1:15" s="210" customFormat="1">
      <c r="A286" s="349" t="s">
        <v>458</v>
      </c>
      <c r="B286" s="349" t="s">
        <v>455</v>
      </c>
      <c r="C286" s="349" t="s">
        <v>459</v>
      </c>
      <c r="D286" s="349" t="s">
        <v>562</v>
      </c>
      <c r="E286" s="349" t="s">
        <v>459</v>
      </c>
      <c r="F286" s="349" t="s">
        <v>478</v>
      </c>
      <c r="G286" s="349"/>
      <c r="H286" s="350" t="s">
        <v>583</v>
      </c>
      <c r="I286" s="349" t="s">
        <v>743</v>
      </c>
      <c r="J286" s="349" t="s">
        <v>584</v>
      </c>
      <c r="K286" s="349" t="s">
        <v>597</v>
      </c>
      <c r="L286" s="349" t="s">
        <v>597</v>
      </c>
      <c r="M286" s="351">
        <v>1375219</v>
      </c>
      <c r="N286" s="351">
        <v>873423</v>
      </c>
      <c r="O286" s="351">
        <v>873423</v>
      </c>
    </row>
    <row r="287" spans="1:15" s="207" customFormat="1">
      <c r="A287" s="258"/>
      <c r="B287" s="259"/>
      <c r="C287" s="259"/>
      <c r="D287" s="259"/>
      <c r="E287" s="259"/>
      <c r="F287" s="259"/>
      <c r="G287" s="259"/>
      <c r="H287" s="259"/>
      <c r="I287" s="259"/>
      <c r="J287" s="259"/>
      <c r="K287" s="259"/>
      <c r="L287" s="259"/>
      <c r="M287" s="259"/>
      <c r="N287" s="259"/>
      <c r="O287" s="260"/>
    </row>
    <row r="288" spans="1:15" s="207" customFormat="1" ht="18.75" customHeight="1">
      <c r="A288" s="792" t="s">
        <v>599</v>
      </c>
      <c r="B288" s="793"/>
      <c r="C288" s="793"/>
      <c r="D288" s="793"/>
      <c r="E288" s="793"/>
      <c r="F288" s="793"/>
      <c r="G288" s="793"/>
      <c r="H288" s="793"/>
      <c r="I288" s="793"/>
      <c r="J288" s="793"/>
      <c r="K288" s="793"/>
      <c r="L288" s="793"/>
      <c r="M288" s="793"/>
      <c r="N288" s="793"/>
      <c r="O288" s="794"/>
    </row>
    <row r="289" spans="1:15" s="207" customFormat="1" ht="43.9" customHeight="1">
      <c r="A289" s="739" t="s">
        <v>600</v>
      </c>
      <c r="B289" s="795"/>
      <c r="C289" s="795"/>
      <c r="D289" s="795"/>
      <c r="E289" s="795"/>
      <c r="F289" s="795"/>
      <c r="G289" s="795"/>
      <c r="H289" s="795"/>
      <c r="I289" s="795"/>
      <c r="J289" s="795"/>
      <c r="K289" s="795"/>
      <c r="L289" s="795"/>
      <c r="M289" s="795"/>
      <c r="N289" s="795"/>
      <c r="O289" s="796"/>
    </row>
    <row r="290" spans="1:15" s="261" customFormat="1" ht="22.9" customHeight="1">
      <c r="A290" s="797"/>
      <c r="B290" s="798"/>
      <c r="C290" s="798"/>
      <c r="D290" s="798"/>
      <c r="E290" s="798"/>
      <c r="F290" s="798"/>
      <c r="G290" s="798"/>
      <c r="H290" s="798"/>
      <c r="I290" s="798"/>
      <c r="J290" s="798"/>
      <c r="K290" s="798"/>
      <c r="L290" s="798"/>
      <c r="M290" s="798"/>
      <c r="N290" s="798"/>
      <c r="O290" s="799"/>
    </row>
  </sheetData>
  <mergeCells count="432">
    <mergeCell ref="M284:O284"/>
    <mergeCell ref="A288:O288"/>
    <mergeCell ref="A289:O289"/>
    <mergeCell ref="A290:O290"/>
    <mergeCell ref="F284:F285"/>
    <mergeCell ref="G284:G285"/>
    <mergeCell ref="H284:H285"/>
    <mergeCell ref="I284:I285"/>
    <mergeCell ref="J284:L284"/>
    <mergeCell ref="A284:A285"/>
    <mergeCell ref="B284:B285"/>
    <mergeCell ref="C284:C285"/>
    <mergeCell ref="D284:D285"/>
    <mergeCell ref="E284:E285"/>
    <mergeCell ref="M277:O277"/>
    <mergeCell ref="A280:O280"/>
    <mergeCell ref="A281:O281"/>
    <mergeCell ref="A283:O283"/>
    <mergeCell ref="F277:F278"/>
    <mergeCell ref="G277:G278"/>
    <mergeCell ref="H277:H278"/>
    <mergeCell ref="I277:I278"/>
    <mergeCell ref="J277:L277"/>
    <mergeCell ref="A277:A278"/>
    <mergeCell ref="B277:B278"/>
    <mergeCell ref="C277:C278"/>
    <mergeCell ref="D277:D278"/>
    <mergeCell ref="E277:E278"/>
    <mergeCell ref="M269:O269"/>
    <mergeCell ref="A272:O272"/>
    <mergeCell ref="A273:O273"/>
    <mergeCell ref="A275:O275"/>
    <mergeCell ref="F269:F270"/>
    <mergeCell ref="G269:G270"/>
    <mergeCell ref="H269:H270"/>
    <mergeCell ref="I269:I270"/>
    <mergeCell ref="J269:L269"/>
    <mergeCell ref="A269:A270"/>
    <mergeCell ref="B269:B270"/>
    <mergeCell ref="C269:C270"/>
    <mergeCell ref="D269:D270"/>
    <mergeCell ref="E269:E270"/>
    <mergeCell ref="A265:O265"/>
    <mergeCell ref="A267:O267"/>
    <mergeCell ref="F261:F262"/>
    <mergeCell ref="G261:G262"/>
    <mergeCell ref="H261:H262"/>
    <mergeCell ref="I261:I262"/>
    <mergeCell ref="J261:L261"/>
    <mergeCell ref="A261:A262"/>
    <mergeCell ref="B261:B262"/>
    <mergeCell ref="C261:C262"/>
    <mergeCell ref="D261:D262"/>
    <mergeCell ref="E261:E262"/>
    <mergeCell ref="A239:O239"/>
    <mergeCell ref="A241:O241"/>
    <mergeCell ref="A248:A249"/>
    <mergeCell ref="B248:B249"/>
    <mergeCell ref="C248:C249"/>
    <mergeCell ref="D248:D249"/>
    <mergeCell ref="M261:O261"/>
    <mergeCell ref="A264:O264"/>
    <mergeCell ref="J257:K257"/>
    <mergeCell ref="J258:K258"/>
    <mergeCell ref="J259:K259"/>
    <mergeCell ref="J260:K260"/>
    <mergeCell ref="A251:O251"/>
    <mergeCell ref="A252:O252"/>
    <mergeCell ref="A254:O254"/>
    <mergeCell ref="B255:E255"/>
    <mergeCell ref="B256:E256"/>
    <mergeCell ref="J256:K256"/>
    <mergeCell ref="E257:H257"/>
    <mergeCell ref="E258:H258"/>
    <mergeCell ref="E259:H259"/>
    <mergeCell ref="H219:H220"/>
    <mergeCell ref="I219:I220"/>
    <mergeCell ref="J219:L219"/>
    <mergeCell ref="M219:O219"/>
    <mergeCell ref="F219:F220"/>
    <mergeCell ref="A222:O222"/>
    <mergeCell ref="A223:O223"/>
    <mergeCell ref="A225:O225"/>
    <mergeCell ref="E248:E249"/>
    <mergeCell ref="F248:F249"/>
    <mergeCell ref="G248:G249"/>
    <mergeCell ref="H248:H249"/>
    <mergeCell ref="I248:I249"/>
    <mergeCell ref="J248:L248"/>
    <mergeCell ref="M248:O248"/>
    <mergeCell ref="M236:O236"/>
    <mergeCell ref="B229:I229"/>
    <mergeCell ref="B231:I231"/>
    <mergeCell ref="H236:H237"/>
    <mergeCell ref="I236:I237"/>
    <mergeCell ref="J236:L236"/>
    <mergeCell ref="C219:C220"/>
    <mergeCell ref="D219:D220"/>
    <mergeCell ref="E219:E220"/>
    <mergeCell ref="A236:A237"/>
    <mergeCell ref="B236:B237"/>
    <mergeCell ref="C236:C237"/>
    <mergeCell ref="D236:D237"/>
    <mergeCell ref="E236:E237"/>
    <mergeCell ref="F236:F237"/>
    <mergeCell ref="A219:A220"/>
    <mergeCell ref="B219:B220"/>
    <mergeCell ref="G236:G237"/>
    <mergeCell ref="G219:G220"/>
    <mergeCell ref="M181:O181"/>
    <mergeCell ref="I205:I206"/>
    <mergeCell ref="J205:L205"/>
    <mergeCell ref="A205:A206"/>
    <mergeCell ref="B205:B206"/>
    <mergeCell ref="C205:C206"/>
    <mergeCell ref="D205:D206"/>
    <mergeCell ref="E205:E206"/>
    <mergeCell ref="A181:A182"/>
    <mergeCell ref="B181:B182"/>
    <mergeCell ref="C181:C182"/>
    <mergeCell ref="D181:D182"/>
    <mergeCell ref="E181:E182"/>
    <mergeCell ref="F181:F182"/>
    <mergeCell ref="G181:G182"/>
    <mergeCell ref="H181:H182"/>
    <mergeCell ref="I181:I182"/>
    <mergeCell ref="M205:O205"/>
    <mergeCell ref="A208:O208"/>
    <mergeCell ref="A209:O209"/>
    <mergeCell ref="A210:O210"/>
    <mergeCell ref="F205:F206"/>
    <mergeCell ref="G205:G206"/>
    <mergeCell ref="H205:H206"/>
    <mergeCell ref="M158:O158"/>
    <mergeCell ref="A161:O161"/>
    <mergeCell ref="A162:O162"/>
    <mergeCell ref="A163:O165"/>
    <mergeCell ref="F158:F159"/>
    <mergeCell ref="G158:G159"/>
    <mergeCell ref="H158:H159"/>
    <mergeCell ref="I158:I159"/>
    <mergeCell ref="J158:L158"/>
    <mergeCell ref="A158:A159"/>
    <mergeCell ref="B158:B159"/>
    <mergeCell ref="C158:C159"/>
    <mergeCell ref="D158:D159"/>
    <mergeCell ref="E158:E159"/>
    <mergeCell ref="A184:O184"/>
    <mergeCell ref="A185:O185"/>
    <mergeCell ref="A187:O187"/>
    <mergeCell ref="J181:L181"/>
    <mergeCell ref="M134:O134"/>
    <mergeCell ref="A137:O137"/>
    <mergeCell ref="A138:O138"/>
    <mergeCell ref="A140:O140"/>
    <mergeCell ref="F134:F135"/>
    <mergeCell ref="G134:G135"/>
    <mergeCell ref="H134:H135"/>
    <mergeCell ref="I134:I135"/>
    <mergeCell ref="J134:L134"/>
    <mergeCell ref="A134:A135"/>
    <mergeCell ref="B134:B135"/>
    <mergeCell ref="C134:C135"/>
    <mergeCell ref="D134:D135"/>
    <mergeCell ref="E134:E135"/>
    <mergeCell ref="M126:O126"/>
    <mergeCell ref="A129:O129"/>
    <mergeCell ref="A130:O130"/>
    <mergeCell ref="A132:O132"/>
    <mergeCell ref="F126:F127"/>
    <mergeCell ref="G126:G127"/>
    <mergeCell ref="H126:H127"/>
    <mergeCell ref="I126:I127"/>
    <mergeCell ref="J126:L126"/>
    <mergeCell ref="A126:A127"/>
    <mergeCell ref="B126:B127"/>
    <mergeCell ref="C126:C127"/>
    <mergeCell ref="D126:D127"/>
    <mergeCell ref="E126:E127"/>
    <mergeCell ref="M117:O117"/>
    <mergeCell ref="A120:O120"/>
    <mergeCell ref="A121:O121"/>
    <mergeCell ref="A123:O123"/>
    <mergeCell ref="F117:F118"/>
    <mergeCell ref="G117:G118"/>
    <mergeCell ref="H117:H118"/>
    <mergeCell ref="I117:I118"/>
    <mergeCell ref="J117:L117"/>
    <mergeCell ref="A117:A118"/>
    <mergeCell ref="B117:B118"/>
    <mergeCell ref="C117:C118"/>
    <mergeCell ref="D117:D118"/>
    <mergeCell ref="E117:E118"/>
    <mergeCell ref="M110:O110"/>
    <mergeCell ref="A113:O113"/>
    <mergeCell ref="A114:O114"/>
    <mergeCell ref="A115:O115"/>
    <mergeCell ref="F110:F111"/>
    <mergeCell ref="G110:G111"/>
    <mergeCell ref="H110:H111"/>
    <mergeCell ref="I110:I111"/>
    <mergeCell ref="J110:L110"/>
    <mergeCell ref="A110:A111"/>
    <mergeCell ref="B110:B111"/>
    <mergeCell ref="C110:C111"/>
    <mergeCell ref="D110:D111"/>
    <mergeCell ref="E110:E111"/>
    <mergeCell ref="M102:O102"/>
    <mergeCell ref="A105:O105"/>
    <mergeCell ref="A106:O106"/>
    <mergeCell ref="A107:O108"/>
    <mergeCell ref="F102:F103"/>
    <mergeCell ref="G102:G103"/>
    <mergeCell ref="H102:H103"/>
    <mergeCell ref="I102:I103"/>
    <mergeCell ref="J102:L102"/>
    <mergeCell ref="A102:A103"/>
    <mergeCell ref="B102:B103"/>
    <mergeCell ref="C102:C103"/>
    <mergeCell ref="D102:D103"/>
    <mergeCell ref="E102:E103"/>
    <mergeCell ref="M96:O96"/>
    <mergeCell ref="A99:O99"/>
    <mergeCell ref="A100:O100"/>
    <mergeCell ref="A101:O101"/>
    <mergeCell ref="F96:F97"/>
    <mergeCell ref="G96:G97"/>
    <mergeCell ref="H96:H97"/>
    <mergeCell ref="I96:I97"/>
    <mergeCell ref="J96:L96"/>
    <mergeCell ref="A96:A97"/>
    <mergeCell ref="B96:B97"/>
    <mergeCell ref="C96:C97"/>
    <mergeCell ref="D96:D97"/>
    <mergeCell ref="E96:E97"/>
    <mergeCell ref="M89:O89"/>
    <mergeCell ref="A92:O92"/>
    <mergeCell ref="A93:O93"/>
    <mergeCell ref="A94:O94"/>
    <mergeCell ref="F89:F90"/>
    <mergeCell ref="G89:G90"/>
    <mergeCell ref="H89:H90"/>
    <mergeCell ref="I89:I90"/>
    <mergeCell ref="J89:L89"/>
    <mergeCell ref="A89:A90"/>
    <mergeCell ref="B89:B90"/>
    <mergeCell ref="C89:C90"/>
    <mergeCell ref="D89:D90"/>
    <mergeCell ref="E89:E90"/>
    <mergeCell ref="M82:O82"/>
    <mergeCell ref="A85:O85"/>
    <mergeCell ref="A86:O86"/>
    <mergeCell ref="A87:O87"/>
    <mergeCell ref="F82:F83"/>
    <mergeCell ref="G82:G83"/>
    <mergeCell ref="H82:H83"/>
    <mergeCell ref="I82:I83"/>
    <mergeCell ref="J82:L82"/>
    <mergeCell ref="A82:A83"/>
    <mergeCell ref="B82:B83"/>
    <mergeCell ref="C82:C83"/>
    <mergeCell ref="D82:D83"/>
    <mergeCell ref="E82:E83"/>
    <mergeCell ref="A78:O78"/>
    <mergeCell ref="A79:O79"/>
    <mergeCell ref="A80:O80"/>
    <mergeCell ref="A72:O72"/>
    <mergeCell ref="A73:O73"/>
    <mergeCell ref="A74:O74"/>
    <mergeCell ref="A75:A76"/>
    <mergeCell ref="B75:B76"/>
    <mergeCell ref="C75:C76"/>
    <mergeCell ref="D75:D76"/>
    <mergeCell ref="E75:E76"/>
    <mergeCell ref="F75:F76"/>
    <mergeCell ref="G75:G76"/>
    <mergeCell ref="H75:H76"/>
    <mergeCell ref="I75:I76"/>
    <mergeCell ref="J75:L75"/>
    <mergeCell ref="M75:O75"/>
    <mergeCell ref="A65:O65"/>
    <mergeCell ref="A66:O67"/>
    <mergeCell ref="A68:O68"/>
    <mergeCell ref="A69:A70"/>
    <mergeCell ref="B69:B70"/>
    <mergeCell ref="C69:C70"/>
    <mergeCell ref="D69:D70"/>
    <mergeCell ref="E69:E70"/>
    <mergeCell ref="F69:F70"/>
    <mergeCell ref="G69:G70"/>
    <mergeCell ref="H69:H70"/>
    <mergeCell ref="I69:I70"/>
    <mergeCell ref="J69:L69"/>
    <mergeCell ref="M69:O69"/>
    <mergeCell ref="A58:O58"/>
    <mergeCell ref="A59:O59"/>
    <mergeCell ref="A60:O61"/>
    <mergeCell ref="A62:A63"/>
    <mergeCell ref="B62:B63"/>
    <mergeCell ref="C62:C63"/>
    <mergeCell ref="D62:D63"/>
    <mergeCell ref="E62:E63"/>
    <mergeCell ref="F62:F63"/>
    <mergeCell ref="G62:G63"/>
    <mergeCell ref="H62:H63"/>
    <mergeCell ref="I62:I63"/>
    <mergeCell ref="J62:L62"/>
    <mergeCell ref="M62:O62"/>
    <mergeCell ref="A51:O51"/>
    <mergeCell ref="A52:O52"/>
    <mergeCell ref="A53:O53"/>
    <mergeCell ref="A55:A56"/>
    <mergeCell ref="B55:B56"/>
    <mergeCell ref="C55:C56"/>
    <mergeCell ref="D55:D56"/>
    <mergeCell ref="E55:E56"/>
    <mergeCell ref="F55:F56"/>
    <mergeCell ref="G55:G56"/>
    <mergeCell ref="H55:H56"/>
    <mergeCell ref="I55:I56"/>
    <mergeCell ref="J55:L55"/>
    <mergeCell ref="M55:O55"/>
    <mergeCell ref="A44:O44"/>
    <mergeCell ref="A45:O45"/>
    <mergeCell ref="A47:O47"/>
    <mergeCell ref="A48:A49"/>
    <mergeCell ref="B48:B49"/>
    <mergeCell ref="C48:C49"/>
    <mergeCell ref="D48:D49"/>
    <mergeCell ref="E48:E49"/>
    <mergeCell ref="F48:F49"/>
    <mergeCell ref="G48:G49"/>
    <mergeCell ref="H48:H49"/>
    <mergeCell ref="I48:I49"/>
    <mergeCell ref="J48:L48"/>
    <mergeCell ref="M48:O48"/>
    <mergeCell ref="J35:L35"/>
    <mergeCell ref="M35:O35"/>
    <mergeCell ref="A38:O38"/>
    <mergeCell ref="A39:O39"/>
    <mergeCell ref="A40:O40"/>
    <mergeCell ref="A41:A42"/>
    <mergeCell ref="B41:B42"/>
    <mergeCell ref="C41:C42"/>
    <mergeCell ref="D41:D42"/>
    <mergeCell ref="E41:E42"/>
    <mergeCell ref="F41:F42"/>
    <mergeCell ref="G41:G42"/>
    <mergeCell ref="H41:H42"/>
    <mergeCell ref="I41:I42"/>
    <mergeCell ref="J41:L41"/>
    <mergeCell ref="M41:O41"/>
    <mergeCell ref="A35:A36"/>
    <mergeCell ref="B35:B36"/>
    <mergeCell ref="C35:C36"/>
    <mergeCell ref="D35:D36"/>
    <mergeCell ref="E35:E36"/>
    <mergeCell ref="F35:F36"/>
    <mergeCell ref="G35:G36"/>
    <mergeCell ref="H35:H36"/>
    <mergeCell ref="I35:I36"/>
    <mergeCell ref="A20:O20"/>
    <mergeCell ref="A21:O21"/>
    <mergeCell ref="A22:A23"/>
    <mergeCell ref="B22:B23"/>
    <mergeCell ref="C22:C23"/>
    <mergeCell ref="D22:D23"/>
    <mergeCell ref="E22:E23"/>
    <mergeCell ref="A32:O32"/>
    <mergeCell ref="A33:O33"/>
    <mergeCell ref="A25:O25"/>
    <mergeCell ref="A26:O26"/>
    <mergeCell ref="A27:O27"/>
    <mergeCell ref="A28:A29"/>
    <mergeCell ref="B28:B29"/>
    <mergeCell ref="C28:C29"/>
    <mergeCell ref="D28:D29"/>
    <mergeCell ref="E28:E29"/>
    <mergeCell ref="F28:F29"/>
    <mergeCell ref="G28:G29"/>
    <mergeCell ref="H28:H29"/>
    <mergeCell ref="I28:I29"/>
    <mergeCell ref="J28:L28"/>
    <mergeCell ref="M28:O28"/>
    <mergeCell ref="F22:F23"/>
    <mergeCell ref="G22:G23"/>
    <mergeCell ref="H22:H23"/>
    <mergeCell ref="I22:I23"/>
    <mergeCell ref="J22:L22"/>
    <mergeCell ref="M22:O22"/>
    <mergeCell ref="A1:O1"/>
    <mergeCell ref="A4:O4"/>
    <mergeCell ref="A5:A6"/>
    <mergeCell ref="B5:B6"/>
    <mergeCell ref="A8:O8"/>
    <mergeCell ref="C5:C6"/>
    <mergeCell ref="D5:D6"/>
    <mergeCell ref="E5:E6"/>
    <mergeCell ref="F5:F6"/>
    <mergeCell ref="G5:G6"/>
    <mergeCell ref="A3:O3"/>
    <mergeCell ref="H5:H6"/>
    <mergeCell ref="I5:I6"/>
    <mergeCell ref="J5:L5"/>
    <mergeCell ref="M5:O5"/>
    <mergeCell ref="A9:O9"/>
    <mergeCell ref="A10:A11"/>
    <mergeCell ref="B10:B11"/>
    <mergeCell ref="C10:C11"/>
    <mergeCell ref="D10:D11"/>
    <mergeCell ref="E10:E11"/>
    <mergeCell ref="J16:L16"/>
    <mergeCell ref="M16:O16"/>
    <mergeCell ref="A19:O19"/>
    <mergeCell ref="A16:A17"/>
    <mergeCell ref="B16:B17"/>
    <mergeCell ref="C16:C17"/>
    <mergeCell ref="D16:D17"/>
    <mergeCell ref="E16:E17"/>
    <mergeCell ref="F16:F17"/>
    <mergeCell ref="G16:G17"/>
    <mergeCell ref="H16:H17"/>
    <mergeCell ref="I16:I17"/>
    <mergeCell ref="F10:F11"/>
    <mergeCell ref="G10:G11"/>
    <mergeCell ref="H10:H11"/>
    <mergeCell ref="I10:I11"/>
    <mergeCell ref="J10:L10"/>
    <mergeCell ref="M10:O10"/>
    <mergeCell ref="A13:O13"/>
    <mergeCell ref="A14:O14"/>
    <mergeCell ref="A15:O15"/>
  </mergeCells>
  <printOptions horizontalCentered="1"/>
  <pageMargins left="0.39370078740157483" right="0.39370078740157483" top="1.1811023622047245" bottom="0.39370078740157483" header="0.19685039370078741" footer="0.19685039370078741"/>
  <pageSetup scale="69" orientation="landscape" r:id="rId1"/>
  <headerFooter>
    <oddHeader>&amp;C&amp;G</oddHeader>
    <oddFooter>&amp;C&amp;G</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G23"/>
  <sheetViews>
    <sheetView showGridLines="0" view="pageBreakPreview" topLeftCell="A16" zoomScale="115" zoomScaleSheetLayoutView="115" zoomScalePageLayoutView="130" workbookViewId="0">
      <selection activeCell="D8" sqref="D8:E23"/>
    </sheetView>
  </sheetViews>
  <sheetFormatPr baseColWidth="10" defaultColWidth="11.42578125" defaultRowHeight="15"/>
  <cols>
    <col min="1" max="1" width="13" style="164" customWidth="1"/>
    <col min="2" max="2" width="43" style="164" customWidth="1"/>
    <col min="3" max="3" width="15.42578125" style="164" customWidth="1"/>
    <col min="4" max="6" width="20.5703125" style="164" customWidth="1"/>
    <col min="7" max="7" width="49.42578125" style="164" customWidth="1"/>
    <col min="8" max="16384" width="11.42578125" style="164"/>
  </cols>
  <sheetData>
    <row r="1" spans="1:7" s="162" customFormat="1" ht="24.95" customHeight="1">
      <c r="A1" s="800" t="s">
        <v>167</v>
      </c>
      <c r="B1" s="800"/>
      <c r="C1" s="800"/>
      <c r="D1" s="800"/>
      <c r="E1" s="800"/>
      <c r="F1" s="800"/>
      <c r="G1" s="800"/>
    </row>
    <row r="2" spans="1:7" s="1" customFormat="1" ht="8.1" customHeight="1">
      <c r="A2" s="120"/>
      <c r="B2" s="120"/>
      <c r="C2" s="120"/>
      <c r="D2" s="120"/>
      <c r="E2" s="120"/>
      <c r="F2" s="120"/>
      <c r="G2" s="120"/>
    </row>
    <row r="3" spans="1:7" s="1" customFormat="1" ht="19.350000000000001" customHeight="1">
      <c r="A3" s="701" t="s">
        <v>195</v>
      </c>
      <c r="B3" s="702"/>
      <c r="C3" s="702"/>
      <c r="D3" s="702"/>
      <c r="E3" s="702"/>
      <c r="F3" s="702"/>
      <c r="G3" s="703"/>
    </row>
    <row r="4" spans="1:7" s="1" customFormat="1" ht="19.350000000000001" customHeight="1">
      <c r="A4" s="701" t="s">
        <v>196</v>
      </c>
      <c r="B4" s="702"/>
      <c r="C4" s="702"/>
      <c r="D4" s="702"/>
      <c r="E4" s="702"/>
      <c r="F4" s="702"/>
      <c r="G4" s="703"/>
    </row>
    <row r="5" spans="1:7" s="162" customFormat="1" ht="5.0999999999999996" customHeight="1">
      <c r="A5" s="163"/>
      <c r="B5" s="163"/>
      <c r="C5" s="163"/>
      <c r="D5" s="163"/>
      <c r="E5" s="163"/>
      <c r="F5" s="163"/>
      <c r="G5" s="163"/>
    </row>
    <row r="6" spans="1:7" s="478" customFormat="1" ht="32.1" customHeight="1">
      <c r="A6" s="801" t="s">
        <v>168</v>
      </c>
      <c r="B6" s="801" t="s">
        <v>175</v>
      </c>
      <c r="C6" s="802" t="s">
        <v>169</v>
      </c>
      <c r="D6" s="804" t="s">
        <v>170</v>
      </c>
      <c r="E6" s="805"/>
      <c r="F6" s="805"/>
      <c r="G6" s="802" t="s">
        <v>171</v>
      </c>
    </row>
    <row r="7" spans="1:7" s="478" customFormat="1" ht="20.100000000000001" customHeight="1">
      <c r="A7" s="801"/>
      <c r="B7" s="801"/>
      <c r="C7" s="803"/>
      <c r="D7" s="479" t="s">
        <v>172</v>
      </c>
      <c r="E7" s="479" t="s">
        <v>173</v>
      </c>
      <c r="F7" s="480" t="s">
        <v>174</v>
      </c>
      <c r="G7" s="803"/>
    </row>
    <row r="8" spans="1:7" ht="28.9" customHeight="1">
      <c r="A8" s="272" t="s">
        <v>970</v>
      </c>
      <c r="B8" s="474" t="s">
        <v>651</v>
      </c>
      <c r="C8" s="276"/>
      <c r="D8" s="509">
        <v>700000</v>
      </c>
      <c r="E8" s="509">
        <v>700000</v>
      </c>
      <c r="F8" s="509">
        <v>0</v>
      </c>
      <c r="G8" s="273"/>
    </row>
    <row r="9" spans="1:7" ht="27" customHeight="1">
      <c r="A9" s="272" t="s">
        <v>971</v>
      </c>
      <c r="B9" s="475" t="s">
        <v>630</v>
      </c>
      <c r="C9" s="272"/>
      <c r="D9" s="509">
        <v>1000000</v>
      </c>
      <c r="E9" s="509">
        <v>1000000</v>
      </c>
      <c r="F9" s="510">
        <v>0</v>
      </c>
      <c r="G9" s="274"/>
    </row>
    <row r="10" spans="1:7" ht="30" customHeight="1">
      <c r="A10" s="272" t="s">
        <v>972</v>
      </c>
      <c r="B10" s="474" t="s">
        <v>652</v>
      </c>
      <c r="C10" s="272"/>
      <c r="D10" s="509">
        <v>5000000</v>
      </c>
      <c r="E10" s="509">
        <v>5000000</v>
      </c>
      <c r="F10" s="510">
        <v>0</v>
      </c>
      <c r="G10" s="274"/>
    </row>
    <row r="11" spans="1:7" ht="31.15" customHeight="1">
      <c r="A11" s="272" t="s">
        <v>973</v>
      </c>
      <c r="B11" s="476" t="s">
        <v>653</v>
      </c>
      <c r="C11" s="275"/>
      <c r="D11" s="511">
        <v>0</v>
      </c>
      <c r="E11" s="510">
        <v>115262</v>
      </c>
      <c r="F11" s="510">
        <v>0</v>
      </c>
      <c r="G11" s="473"/>
    </row>
    <row r="12" spans="1:7" ht="38.25" customHeight="1">
      <c r="A12" s="331" t="s">
        <v>704</v>
      </c>
      <c r="B12" s="477" t="s">
        <v>720</v>
      </c>
      <c r="C12" s="332">
        <v>0</v>
      </c>
      <c r="D12" s="512">
        <v>19012602</v>
      </c>
      <c r="E12" s="333">
        <v>19012602</v>
      </c>
      <c r="F12" s="333">
        <v>0</v>
      </c>
      <c r="G12" s="334" t="s">
        <v>705</v>
      </c>
    </row>
    <row r="13" spans="1:7" ht="34.5" customHeight="1">
      <c r="A13" s="331" t="s">
        <v>706</v>
      </c>
      <c r="B13" s="477" t="s">
        <v>721</v>
      </c>
      <c r="C13" s="332">
        <v>0</v>
      </c>
      <c r="D13" s="512">
        <v>22251436</v>
      </c>
      <c r="E13" s="333">
        <v>22251436</v>
      </c>
      <c r="F13" s="513">
        <v>0</v>
      </c>
      <c r="G13" s="334" t="s">
        <v>705</v>
      </c>
    </row>
    <row r="14" spans="1:7" ht="142.15" customHeight="1">
      <c r="A14" s="331" t="s">
        <v>707</v>
      </c>
      <c r="B14" s="477" t="s">
        <v>722</v>
      </c>
      <c r="C14" s="332">
        <v>0.92</v>
      </c>
      <c r="D14" s="512">
        <v>12009808</v>
      </c>
      <c r="E14" s="333">
        <v>12009808</v>
      </c>
      <c r="F14" s="513">
        <v>5630787.04</v>
      </c>
      <c r="G14" s="335" t="s">
        <v>708</v>
      </c>
    </row>
    <row r="15" spans="1:7" ht="86.45" customHeight="1">
      <c r="A15" s="331" t="s">
        <v>715</v>
      </c>
      <c r="B15" s="477" t="s">
        <v>723</v>
      </c>
      <c r="C15" s="332">
        <v>0.6</v>
      </c>
      <c r="D15" s="512">
        <v>10000000</v>
      </c>
      <c r="E15" s="333">
        <v>10000000</v>
      </c>
      <c r="F15" s="513">
        <v>5930815.4400000004</v>
      </c>
      <c r="G15" s="336" t="s">
        <v>716</v>
      </c>
    </row>
    <row r="16" spans="1:7" ht="126.6" customHeight="1">
      <c r="A16" s="331" t="s">
        <v>709</v>
      </c>
      <c r="B16" s="477" t="s">
        <v>724</v>
      </c>
      <c r="C16" s="332">
        <v>0.36</v>
      </c>
      <c r="D16" s="512">
        <v>60000000</v>
      </c>
      <c r="E16" s="333">
        <v>60000000</v>
      </c>
      <c r="F16" s="513">
        <v>31375663.68</v>
      </c>
      <c r="G16" s="335" t="s">
        <v>710</v>
      </c>
    </row>
    <row r="17" spans="1:7" ht="30" customHeight="1">
      <c r="A17" s="331" t="s">
        <v>711</v>
      </c>
      <c r="B17" s="477" t="s">
        <v>725</v>
      </c>
      <c r="C17" s="332">
        <v>0</v>
      </c>
      <c r="D17" s="512">
        <v>0</v>
      </c>
      <c r="E17" s="333">
        <v>26113671</v>
      </c>
      <c r="F17" s="333">
        <v>0</v>
      </c>
      <c r="G17" s="334" t="s">
        <v>705</v>
      </c>
    </row>
    <row r="18" spans="1:7" ht="31.15" customHeight="1">
      <c r="A18" s="331" t="s">
        <v>712</v>
      </c>
      <c r="B18" s="477" t="s">
        <v>726</v>
      </c>
      <c r="C18" s="332">
        <v>0.2</v>
      </c>
      <c r="D18" s="512">
        <v>0</v>
      </c>
      <c r="E18" s="333">
        <v>17802000</v>
      </c>
      <c r="F18" s="513">
        <v>1192233.52</v>
      </c>
      <c r="G18" s="334" t="s">
        <v>705</v>
      </c>
    </row>
    <row r="19" spans="1:7" ht="25.5" customHeight="1">
      <c r="A19" s="331" t="s">
        <v>717</v>
      </c>
      <c r="B19" s="477" t="s">
        <v>727</v>
      </c>
      <c r="C19" s="332">
        <v>0.02</v>
      </c>
      <c r="D19" s="512">
        <v>0</v>
      </c>
      <c r="E19" s="333">
        <v>9890000</v>
      </c>
      <c r="F19" s="513">
        <v>165821.82999999999</v>
      </c>
      <c r="G19" s="334" t="s">
        <v>705</v>
      </c>
    </row>
    <row r="20" spans="1:7" ht="30" customHeight="1">
      <c r="A20" s="331" t="s">
        <v>713</v>
      </c>
      <c r="B20" s="477" t="s">
        <v>728</v>
      </c>
      <c r="C20" s="332">
        <v>0</v>
      </c>
      <c r="D20" s="512">
        <v>0</v>
      </c>
      <c r="E20" s="333">
        <v>12288787</v>
      </c>
      <c r="F20" s="333">
        <v>0</v>
      </c>
      <c r="G20" s="334" t="s">
        <v>705</v>
      </c>
    </row>
    <row r="21" spans="1:7" ht="30.75" customHeight="1">
      <c r="A21" s="331" t="s">
        <v>718</v>
      </c>
      <c r="B21" s="477" t="s">
        <v>729</v>
      </c>
      <c r="C21" s="332">
        <v>0</v>
      </c>
      <c r="D21" s="512">
        <v>0</v>
      </c>
      <c r="E21" s="333">
        <v>9025878</v>
      </c>
      <c r="F21" s="333">
        <v>0</v>
      </c>
      <c r="G21" s="334" t="s">
        <v>705</v>
      </c>
    </row>
    <row r="22" spans="1:7" ht="27.75" customHeight="1">
      <c r="A22" s="331" t="s">
        <v>719</v>
      </c>
      <c r="B22" s="477" t="s">
        <v>731</v>
      </c>
      <c r="C22" s="332">
        <v>0</v>
      </c>
      <c r="D22" s="512">
        <v>0</v>
      </c>
      <c r="E22" s="333">
        <v>7500000</v>
      </c>
      <c r="F22" s="333">
        <v>0</v>
      </c>
      <c r="G22" s="334" t="s">
        <v>705</v>
      </c>
    </row>
    <row r="23" spans="1:7" ht="29.25" customHeight="1">
      <c r="A23" s="331" t="s">
        <v>714</v>
      </c>
      <c r="B23" s="477" t="s">
        <v>730</v>
      </c>
      <c r="C23" s="332">
        <v>0</v>
      </c>
      <c r="D23" s="513">
        <v>0</v>
      </c>
      <c r="E23" s="513">
        <v>40000000</v>
      </c>
      <c r="F23" s="333">
        <v>0</v>
      </c>
      <c r="G23" s="334" t="s">
        <v>705</v>
      </c>
    </row>
  </sheetData>
  <mergeCells count="8">
    <mergeCell ref="A1:G1"/>
    <mergeCell ref="A6:A7"/>
    <mergeCell ref="B6:B7"/>
    <mergeCell ref="C6:C7"/>
    <mergeCell ref="D6:F6"/>
    <mergeCell ref="G6:G7"/>
    <mergeCell ref="A3:G3"/>
    <mergeCell ref="A4:G4"/>
  </mergeCells>
  <printOptions horizontalCentered="1"/>
  <pageMargins left="0.39370078740157483" right="0.39370078740157483" top="1.3779527559055118" bottom="0.55118110236220474" header="0.31496062992125984" footer="0.31496062992125984"/>
  <pageSetup scale="70" fitToWidth="0" fitToHeight="0" pageOrder="overThenDown" orientation="landscape" r:id="rId1"/>
  <headerFooter>
    <oddHeader>&amp;C&amp;G</oddHeader>
    <oddFooter>&amp;C&amp;G</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K13"/>
  <sheetViews>
    <sheetView showGridLines="0" zoomScale="70" zoomScaleNormal="70" zoomScaleSheetLayoutView="70" workbookViewId="0">
      <selection activeCell="N11" sqref="N11"/>
    </sheetView>
  </sheetViews>
  <sheetFormatPr baseColWidth="10" defaultColWidth="8.85546875" defaultRowHeight="13.5"/>
  <cols>
    <col min="1" max="1" width="30.85546875" style="40" customWidth="1"/>
    <col min="2" max="2" width="30.85546875" style="42" customWidth="1"/>
    <col min="3" max="8" width="17.85546875" style="42" customWidth="1"/>
    <col min="9" max="11" width="17.85546875" style="40" customWidth="1"/>
    <col min="12" max="16384" width="8.85546875" style="40"/>
  </cols>
  <sheetData>
    <row r="1" spans="1:11" ht="35.1" customHeight="1">
      <c r="A1" s="806" t="s">
        <v>179</v>
      </c>
      <c r="B1" s="807"/>
      <c r="C1" s="807"/>
      <c r="D1" s="807"/>
      <c r="E1" s="807"/>
      <c r="F1" s="807"/>
      <c r="G1" s="807"/>
      <c r="H1" s="807"/>
      <c r="I1" s="807"/>
      <c r="J1" s="807"/>
      <c r="K1" s="808"/>
    </row>
    <row r="2" spans="1:11" ht="7.5" customHeight="1">
      <c r="A2" s="150"/>
      <c r="B2" s="122"/>
      <c r="C2" s="122"/>
      <c r="D2" s="122"/>
      <c r="E2" s="122"/>
      <c r="F2" s="122"/>
      <c r="G2" s="122"/>
      <c r="H2" s="122"/>
      <c r="I2" s="122"/>
      <c r="J2" s="122"/>
      <c r="K2" s="151"/>
    </row>
    <row r="3" spans="1:11" ht="20.100000000000001" customHeight="1">
      <c r="A3" s="815" t="s">
        <v>195</v>
      </c>
      <c r="B3" s="816"/>
      <c r="C3" s="816"/>
      <c r="D3" s="816"/>
      <c r="E3" s="816"/>
      <c r="F3" s="816"/>
      <c r="G3" s="816"/>
      <c r="H3" s="816"/>
      <c r="I3" s="816"/>
      <c r="J3" s="816"/>
      <c r="K3" s="817"/>
    </row>
    <row r="4" spans="1:11" ht="20.100000000000001" customHeight="1">
      <c r="A4" s="812" t="s">
        <v>199</v>
      </c>
      <c r="B4" s="813"/>
      <c r="C4" s="813"/>
      <c r="D4" s="813"/>
      <c r="E4" s="813"/>
      <c r="F4" s="813"/>
      <c r="G4" s="813"/>
      <c r="H4" s="813"/>
      <c r="I4" s="813"/>
      <c r="J4" s="813"/>
      <c r="K4" s="814"/>
    </row>
    <row r="5" spans="1:11" ht="6" customHeight="1">
      <c r="A5" s="152"/>
      <c r="B5" s="123"/>
      <c r="C5" s="123"/>
      <c r="D5" s="123"/>
      <c r="E5" s="123"/>
      <c r="F5" s="123"/>
      <c r="G5" s="123"/>
      <c r="H5" s="123"/>
      <c r="I5" s="122"/>
      <c r="J5" s="122"/>
      <c r="K5" s="151"/>
    </row>
    <row r="6" spans="1:11" ht="40.9" customHeight="1">
      <c r="A6" s="809" t="s">
        <v>965</v>
      </c>
      <c r="B6" s="810"/>
      <c r="C6" s="810"/>
      <c r="D6" s="810"/>
      <c r="E6" s="810"/>
      <c r="F6" s="810"/>
      <c r="G6" s="810"/>
      <c r="H6" s="810"/>
      <c r="I6" s="810"/>
      <c r="J6" s="810"/>
      <c r="K6" s="811"/>
    </row>
    <row r="7" spans="1:11" ht="6.75" customHeight="1">
      <c r="A7" s="153"/>
      <c r="B7" s="41"/>
      <c r="C7" s="41"/>
      <c r="D7" s="41"/>
      <c r="E7" s="41"/>
      <c r="F7" s="41"/>
      <c r="G7" s="41"/>
      <c r="H7" s="41"/>
      <c r="I7" s="122"/>
      <c r="J7" s="122"/>
      <c r="K7" s="151"/>
    </row>
    <row r="8" spans="1:11" ht="31.9" customHeight="1">
      <c r="A8" s="121" t="s">
        <v>180</v>
      </c>
      <c r="B8" s="121" t="s">
        <v>181</v>
      </c>
      <c r="C8" s="121" t="s">
        <v>182</v>
      </c>
      <c r="D8" s="121" t="s">
        <v>183</v>
      </c>
      <c r="E8" s="121" t="s">
        <v>184</v>
      </c>
      <c r="F8" s="121" t="s">
        <v>185</v>
      </c>
      <c r="G8" s="121" t="s">
        <v>186</v>
      </c>
      <c r="H8" s="121" t="s">
        <v>187</v>
      </c>
      <c r="I8" s="121" t="s">
        <v>188</v>
      </c>
      <c r="J8" s="121" t="s">
        <v>189</v>
      </c>
      <c r="K8" s="121" t="s">
        <v>190</v>
      </c>
    </row>
    <row r="9" spans="1:11" ht="13.5" customHeight="1">
      <c r="A9" s="165"/>
      <c r="B9" s="165"/>
      <c r="C9" s="165"/>
      <c r="D9" s="165"/>
      <c r="E9" s="165"/>
      <c r="F9" s="165"/>
      <c r="G9" s="165"/>
      <c r="H9" s="165"/>
      <c r="I9" s="165"/>
      <c r="J9" s="165"/>
      <c r="K9" s="165"/>
    </row>
    <row r="10" spans="1:11" ht="129.6" customHeight="1">
      <c r="A10" s="489"/>
      <c r="B10" s="481"/>
      <c r="C10" s="482"/>
      <c r="D10" s="482"/>
      <c r="E10" s="481"/>
      <c r="F10" s="482"/>
      <c r="G10" s="482"/>
      <c r="H10" s="482"/>
      <c r="I10" s="483"/>
      <c r="J10" s="483"/>
      <c r="K10" s="484"/>
    </row>
    <row r="11" spans="1:11" ht="100.9" customHeight="1">
      <c r="A11" s="489"/>
      <c r="B11" s="481"/>
      <c r="C11" s="482"/>
      <c r="D11" s="482"/>
      <c r="E11" s="481"/>
      <c r="F11" s="482"/>
      <c r="G11" s="482"/>
      <c r="H11" s="482"/>
      <c r="I11" s="482"/>
      <c r="J11" s="482"/>
      <c r="K11" s="485"/>
    </row>
    <row r="12" spans="1:11" ht="87.6" customHeight="1">
      <c r="A12" s="490"/>
      <c r="B12" s="481"/>
      <c r="C12" s="482"/>
      <c r="D12" s="482"/>
      <c r="E12" s="481"/>
      <c r="F12" s="482"/>
      <c r="G12" s="490"/>
      <c r="H12" s="482"/>
      <c r="I12" s="486"/>
      <c r="J12" s="486"/>
      <c r="K12" s="484"/>
    </row>
    <row r="13" spans="1:11" ht="105" customHeight="1">
      <c r="A13" s="489"/>
      <c r="B13" s="487"/>
      <c r="C13" s="488"/>
      <c r="D13" s="488"/>
      <c r="E13" s="487"/>
      <c r="F13" s="488"/>
      <c r="G13" s="489"/>
      <c r="H13" s="488"/>
      <c r="I13" s="488"/>
      <c r="J13" s="488"/>
      <c r="K13" s="484"/>
    </row>
  </sheetData>
  <mergeCells count="4">
    <mergeCell ref="A1:K1"/>
    <mergeCell ref="A6:K6"/>
    <mergeCell ref="A4:K4"/>
    <mergeCell ref="A3:K3"/>
  </mergeCells>
  <phoneticPr fontId="0" type="noConversion"/>
  <conditionalFormatting sqref="A4:A5">
    <cfRule type="cellIs" dxfId="6" priority="1" stopIfTrue="1" operator="equal">
      <formula>"VAYA A LA HOJA INICIO Y SELECIONE EL PERIODO CORRESPONDIENTE A ESTE INFORME"</formula>
    </cfRule>
  </conditionalFormatting>
  <printOptions horizontalCentered="1"/>
  <pageMargins left="0.39370078740157483" right="0.39370078740157483" top="1.6535433070866143" bottom="0.47244094488188981" header="0.19685039370078741" footer="0.19685039370078741"/>
  <pageSetup scale="59" orientation="landscape" r:id="rId1"/>
  <headerFooter scaleWithDoc="0">
    <oddHeader>&amp;C&amp;G</oddHeader>
    <oddFooter>&amp;C&amp;G</oddFooter>
  </headerFooter>
  <drawing r:id="rId2"/>
  <legacyDrawingHF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G101"/>
  <sheetViews>
    <sheetView showGridLines="0" topLeftCell="A5" workbookViewId="0">
      <selection activeCell="E21" sqref="E21:E23"/>
    </sheetView>
  </sheetViews>
  <sheetFormatPr baseColWidth="10" defaultColWidth="11.42578125" defaultRowHeight="13.5"/>
  <cols>
    <col min="1" max="1" width="35.85546875" style="1" customWidth="1"/>
    <col min="2" max="2" width="16.140625" style="1" customWidth="1"/>
    <col min="3" max="3" width="16.7109375" style="1" customWidth="1"/>
    <col min="4" max="4" width="19" style="1" customWidth="1"/>
    <col min="5" max="5" width="15.85546875" style="1" customWidth="1"/>
    <col min="6" max="6" width="45.85546875" style="1" customWidth="1"/>
    <col min="7" max="16384" width="11.42578125" style="1"/>
  </cols>
  <sheetData>
    <row r="1" spans="1:7" ht="35.1" customHeight="1">
      <c r="A1" s="599" t="s">
        <v>77</v>
      </c>
      <c r="B1" s="600"/>
      <c r="C1" s="600"/>
      <c r="D1" s="600"/>
      <c r="E1" s="600"/>
      <c r="F1" s="601"/>
    </row>
    <row r="2" spans="1:7" ht="5.25" customHeight="1"/>
    <row r="3" spans="1:7" ht="20.100000000000001" customHeight="1">
      <c r="A3" s="602" t="s">
        <v>195</v>
      </c>
      <c r="B3" s="603"/>
      <c r="C3" s="603"/>
      <c r="D3" s="603"/>
      <c r="E3" s="603"/>
      <c r="F3" s="604"/>
    </row>
    <row r="4" spans="1:7" ht="20.100000000000001" customHeight="1">
      <c r="A4" s="602" t="s">
        <v>196</v>
      </c>
      <c r="B4" s="603"/>
      <c r="C4" s="603"/>
      <c r="D4" s="603"/>
      <c r="E4" s="603"/>
      <c r="F4" s="604"/>
    </row>
    <row r="5" spans="1:7" ht="35.1" customHeight="1">
      <c r="A5" s="819" t="s">
        <v>112</v>
      </c>
      <c r="B5" s="820"/>
      <c r="C5" s="820"/>
      <c r="D5" s="820"/>
      <c r="E5" s="820"/>
      <c r="F5" s="821"/>
      <c r="G5" s="3"/>
    </row>
    <row r="6" spans="1:7" ht="35.1" customHeight="1">
      <c r="A6" s="101" t="s">
        <v>87</v>
      </c>
      <c r="B6" s="822" t="s">
        <v>22</v>
      </c>
      <c r="C6" s="823"/>
      <c r="D6" s="826" t="s">
        <v>88</v>
      </c>
      <c r="E6" s="823"/>
      <c r="F6" s="4" t="s">
        <v>90</v>
      </c>
    </row>
    <row r="7" spans="1:7" ht="18" customHeight="1">
      <c r="A7" s="326">
        <v>2375343270</v>
      </c>
      <c r="B7" s="824">
        <v>2659822090.9000001</v>
      </c>
      <c r="C7" s="825"/>
      <c r="D7" s="827">
        <f>+B7-A7</f>
        <v>284478820.9000001</v>
      </c>
      <c r="E7" s="828"/>
      <c r="F7" s="297">
        <f>((B7/A7)-1)*100</f>
        <v>11.976324621914536</v>
      </c>
    </row>
    <row r="8" spans="1:7" ht="9" customHeight="1">
      <c r="A8" s="46"/>
      <c r="B8" s="46"/>
      <c r="C8" s="46"/>
      <c r="D8" s="47"/>
      <c r="E8" s="47"/>
      <c r="F8" s="48"/>
    </row>
    <row r="9" spans="1:7" ht="12" customHeight="1">
      <c r="A9" s="597" t="s">
        <v>117</v>
      </c>
      <c r="B9" s="597" t="s">
        <v>87</v>
      </c>
      <c r="C9" s="597" t="s">
        <v>22</v>
      </c>
      <c r="D9" s="597" t="s">
        <v>48</v>
      </c>
      <c r="E9" s="597" t="s">
        <v>86</v>
      </c>
      <c r="F9" s="114"/>
    </row>
    <row r="10" spans="1:7" ht="12" customHeight="1">
      <c r="A10" s="818"/>
      <c r="B10" s="818"/>
      <c r="C10" s="818"/>
      <c r="D10" s="818"/>
      <c r="E10" s="818"/>
      <c r="F10" s="116" t="s">
        <v>118</v>
      </c>
    </row>
    <row r="11" spans="1:7" ht="12" customHeight="1">
      <c r="A11" s="598"/>
      <c r="B11" s="598"/>
      <c r="C11" s="598"/>
      <c r="D11" s="598"/>
      <c r="E11" s="598"/>
      <c r="F11" s="115"/>
    </row>
    <row r="12" spans="1:7" ht="17.100000000000001" customHeight="1">
      <c r="A12" s="829" t="s">
        <v>888</v>
      </c>
      <c r="B12" s="832">
        <v>0</v>
      </c>
      <c r="C12" s="832">
        <f>22105+1100+5048.75</f>
        <v>28253.75</v>
      </c>
      <c r="D12" s="838" t="s">
        <v>889</v>
      </c>
      <c r="E12" s="838" t="s">
        <v>890</v>
      </c>
      <c r="F12" s="841" t="s">
        <v>980</v>
      </c>
    </row>
    <row r="13" spans="1:7" ht="17.100000000000001" customHeight="1">
      <c r="A13" s="830"/>
      <c r="B13" s="833"/>
      <c r="C13" s="833"/>
      <c r="D13" s="839"/>
      <c r="E13" s="839"/>
      <c r="F13" s="842"/>
    </row>
    <row r="14" spans="1:7" ht="6" customHeight="1">
      <c r="A14" s="831"/>
      <c r="B14" s="834"/>
      <c r="C14" s="834"/>
      <c r="D14" s="840"/>
      <c r="E14" s="840"/>
      <c r="F14" s="843"/>
    </row>
    <row r="15" spans="1:7" ht="17.100000000000001" customHeight="1">
      <c r="A15" s="829" t="s">
        <v>891</v>
      </c>
      <c r="B15" s="832">
        <v>0</v>
      </c>
      <c r="C15" s="832">
        <v>859000</v>
      </c>
      <c r="D15" s="835" t="s">
        <v>892</v>
      </c>
      <c r="E15" s="838" t="s">
        <v>890</v>
      </c>
      <c r="F15" s="841" t="s">
        <v>978</v>
      </c>
    </row>
    <row r="16" spans="1:7" ht="17.100000000000001" customHeight="1">
      <c r="A16" s="830"/>
      <c r="B16" s="833"/>
      <c r="C16" s="833"/>
      <c r="D16" s="836"/>
      <c r="E16" s="839"/>
      <c r="F16" s="842"/>
    </row>
    <row r="17" spans="1:6" ht="17.100000000000001" customHeight="1">
      <c r="A17" s="831"/>
      <c r="B17" s="834"/>
      <c r="C17" s="834"/>
      <c r="D17" s="837"/>
      <c r="E17" s="840"/>
      <c r="F17" s="843"/>
    </row>
    <row r="18" spans="1:6" ht="17.100000000000001" customHeight="1">
      <c r="A18" s="829" t="s">
        <v>893</v>
      </c>
      <c r="B18" s="832">
        <v>0</v>
      </c>
      <c r="C18" s="832">
        <v>8901000</v>
      </c>
      <c r="D18" s="835" t="s">
        <v>899</v>
      </c>
      <c r="E18" s="838" t="s">
        <v>900</v>
      </c>
      <c r="F18" s="841" t="s">
        <v>976</v>
      </c>
    </row>
    <row r="19" spans="1:6" ht="17.100000000000001" customHeight="1">
      <c r="A19" s="830"/>
      <c r="B19" s="833"/>
      <c r="C19" s="833"/>
      <c r="D19" s="836"/>
      <c r="E19" s="839"/>
      <c r="F19" s="842"/>
    </row>
    <row r="20" spans="1:6" ht="17.100000000000001" customHeight="1">
      <c r="A20" s="831"/>
      <c r="B20" s="834"/>
      <c r="C20" s="834"/>
      <c r="D20" s="837"/>
      <c r="E20" s="840"/>
      <c r="F20" s="843"/>
    </row>
    <row r="21" spans="1:6" ht="17.100000000000001" customHeight="1">
      <c r="A21" s="829" t="s">
        <v>894</v>
      </c>
      <c r="B21" s="832">
        <v>0</v>
      </c>
      <c r="C21" s="832">
        <v>15824000</v>
      </c>
      <c r="D21" s="835" t="s">
        <v>898</v>
      </c>
      <c r="E21" s="838" t="s">
        <v>900</v>
      </c>
      <c r="F21" s="841" t="s">
        <v>976</v>
      </c>
    </row>
    <row r="22" spans="1:6" ht="17.100000000000001" customHeight="1">
      <c r="A22" s="830"/>
      <c r="B22" s="833"/>
      <c r="C22" s="833"/>
      <c r="D22" s="836"/>
      <c r="E22" s="839"/>
      <c r="F22" s="842"/>
    </row>
    <row r="23" spans="1:6" ht="17.100000000000001" customHeight="1">
      <c r="A23" s="831"/>
      <c r="B23" s="834"/>
      <c r="C23" s="834"/>
      <c r="D23" s="837"/>
      <c r="E23" s="840"/>
      <c r="F23" s="843"/>
    </row>
    <row r="24" spans="1:6" ht="17.100000000000001" customHeight="1">
      <c r="A24" s="829" t="s">
        <v>895</v>
      </c>
      <c r="B24" s="832">
        <v>0</v>
      </c>
      <c r="C24" s="832">
        <v>22500000</v>
      </c>
      <c r="D24" s="835" t="s">
        <v>897</v>
      </c>
      <c r="E24" s="838" t="s">
        <v>900</v>
      </c>
      <c r="F24" s="841" t="s">
        <v>977</v>
      </c>
    </row>
    <row r="25" spans="1:6" ht="17.100000000000001" customHeight="1">
      <c r="A25" s="830"/>
      <c r="B25" s="833"/>
      <c r="C25" s="833"/>
      <c r="D25" s="836"/>
      <c r="E25" s="839"/>
      <c r="F25" s="842"/>
    </row>
    <row r="26" spans="1:6" ht="17.100000000000001" customHeight="1">
      <c r="A26" s="831"/>
      <c r="B26" s="834"/>
      <c r="C26" s="834"/>
      <c r="D26" s="837"/>
      <c r="E26" s="840"/>
      <c r="F26" s="843"/>
    </row>
    <row r="27" spans="1:6" ht="17.100000000000001" customHeight="1">
      <c r="A27" s="829" t="s">
        <v>896</v>
      </c>
      <c r="B27" s="832">
        <v>0</v>
      </c>
      <c r="C27" s="832">
        <v>10500000</v>
      </c>
      <c r="D27" s="835" t="s">
        <v>897</v>
      </c>
      <c r="E27" s="838" t="s">
        <v>900</v>
      </c>
      <c r="F27" s="841" t="s">
        <v>977</v>
      </c>
    </row>
    <row r="28" spans="1:6" ht="17.100000000000001" customHeight="1">
      <c r="A28" s="830"/>
      <c r="B28" s="833"/>
      <c r="C28" s="833"/>
      <c r="D28" s="836"/>
      <c r="E28" s="839"/>
      <c r="F28" s="842"/>
    </row>
    <row r="29" spans="1:6" ht="17.100000000000001" customHeight="1">
      <c r="A29" s="831"/>
      <c r="B29" s="834"/>
      <c r="C29" s="834"/>
      <c r="D29" s="837"/>
      <c r="E29" s="840"/>
      <c r="F29" s="843"/>
    </row>
    <row r="30" spans="1:6" ht="17.100000000000001" customHeight="1">
      <c r="A30" s="829" t="s">
        <v>901</v>
      </c>
      <c r="B30" s="832">
        <v>0</v>
      </c>
      <c r="C30" s="832">
        <v>1949889.1</v>
      </c>
      <c r="D30" s="835" t="s">
        <v>902</v>
      </c>
      <c r="E30" s="838" t="s">
        <v>890</v>
      </c>
      <c r="F30" s="841" t="s">
        <v>979</v>
      </c>
    </row>
    <row r="31" spans="1:6" ht="17.100000000000001" customHeight="1">
      <c r="A31" s="830"/>
      <c r="B31" s="833"/>
      <c r="C31" s="833"/>
      <c r="D31" s="836"/>
      <c r="E31" s="839"/>
      <c r="F31" s="842"/>
    </row>
    <row r="32" spans="1:6" ht="17.100000000000001" customHeight="1">
      <c r="A32" s="831"/>
      <c r="B32" s="834"/>
      <c r="C32" s="834"/>
      <c r="D32" s="837"/>
      <c r="E32" s="840"/>
      <c r="F32" s="843"/>
    </row>
    <row r="33" spans="1:6" ht="17.100000000000001" customHeight="1">
      <c r="A33" s="829" t="s">
        <v>903</v>
      </c>
      <c r="B33" s="415">
        <v>0</v>
      </c>
      <c r="C33" s="832">
        <v>5000000</v>
      </c>
      <c r="D33" s="835" t="s">
        <v>913</v>
      </c>
      <c r="E33" s="838" t="s">
        <v>900</v>
      </c>
      <c r="F33" s="841" t="s">
        <v>975</v>
      </c>
    </row>
    <row r="34" spans="1:6" ht="17.100000000000001" customHeight="1">
      <c r="A34" s="830"/>
      <c r="B34" s="326"/>
      <c r="C34" s="833"/>
      <c r="D34" s="836"/>
      <c r="E34" s="839"/>
      <c r="F34" s="842"/>
    </row>
    <row r="35" spans="1:6" ht="17.100000000000001" customHeight="1">
      <c r="A35" s="831"/>
      <c r="B35" s="416"/>
      <c r="C35" s="834"/>
      <c r="D35" s="837"/>
      <c r="E35" s="840"/>
      <c r="F35" s="843"/>
    </row>
    <row r="36" spans="1:6" ht="17.100000000000001" customHeight="1">
      <c r="A36" s="829" t="s">
        <v>904</v>
      </c>
      <c r="B36" s="415">
        <v>0</v>
      </c>
      <c r="C36" s="832">
        <v>10000000</v>
      </c>
      <c r="D36" s="835" t="s">
        <v>913</v>
      </c>
      <c r="E36" s="838" t="s">
        <v>900</v>
      </c>
      <c r="F36" s="841" t="s">
        <v>975</v>
      </c>
    </row>
    <row r="37" spans="1:6" ht="17.100000000000001" customHeight="1">
      <c r="A37" s="830"/>
      <c r="B37" s="326"/>
      <c r="C37" s="833"/>
      <c r="D37" s="836"/>
      <c r="E37" s="839"/>
      <c r="F37" s="842"/>
    </row>
    <row r="38" spans="1:6" ht="17.100000000000001" customHeight="1">
      <c r="A38" s="831"/>
      <c r="B38" s="416"/>
      <c r="C38" s="834"/>
      <c r="D38" s="837"/>
      <c r="E38" s="840"/>
      <c r="F38" s="843"/>
    </row>
    <row r="39" spans="1:6" ht="17.100000000000001" customHeight="1">
      <c r="A39" s="829" t="s">
        <v>904</v>
      </c>
      <c r="B39" s="415">
        <v>0</v>
      </c>
      <c r="C39" s="832">
        <v>10000000</v>
      </c>
      <c r="D39" s="835" t="s">
        <v>913</v>
      </c>
      <c r="E39" s="838" t="s">
        <v>900</v>
      </c>
      <c r="F39" s="841" t="s">
        <v>975</v>
      </c>
    </row>
    <row r="40" spans="1:6" ht="17.100000000000001" customHeight="1">
      <c r="A40" s="830"/>
      <c r="B40" s="326"/>
      <c r="C40" s="833"/>
      <c r="D40" s="836"/>
      <c r="E40" s="839"/>
      <c r="F40" s="842"/>
    </row>
    <row r="41" spans="1:6" ht="17.100000000000001" customHeight="1">
      <c r="A41" s="831"/>
      <c r="B41" s="416"/>
      <c r="C41" s="834"/>
      <c r="D41" s="837"/>
      <c r="E41" s="840"/>
      <c r="F41" s="843"/>
    </row>
    <row r="42" spans="1:6" ht="17.100000000000001" customHeight="1">
      <c r="A42" s="829" t="s">
        <v>905</v>
      </c>
      <c r="B42" s="415">
        <v>0</v>
      </c>
      <c r="C42" s="832">
        <v>10000000</v>
      </c>
      <c r="D42" s="835" t="s">
        <v>913</v>
      </c>
      <c r="E42" s="838" t="s">
        <v>900</v>
      </c>
      <c r="F42" s="841" t="s">
        <v>975</v>
      </c>
    </row>
    <row r="43" spans="1:6" ht="17.100000000000001" customHeight="1">
      <c r="A43" s="830"/>
      <c r="B43" s="326"/>
      <c r="C43" s="833"/>
      <c r="D43" s="836"/>
      <c r="E43" s="839"/>
      <c r="F43" s="842"/>
    </row>
    <row r="44" spans="1:6" ht="17.100000000000001" customHeight="1">
      <c r="A44" s="831"/>
      <c r="B44" s="416"/>
      <c r="C44" s="834"/>
      <c r="D44" s="837"/>
      <c r="E44" s="840"/>
      <c r="F44" s="843"/>
    </row>
    <row r="45" spans="1:6" ht="17.100000000000001" customHeight="1">
      <c r="A45" s="829" t="s">
        <v>906</v>
      </c>
      <c r="B45" s="415">
        <v>0</v>
      </c>
      <c r="C45" s="832">
        <v>10000000</v>
      </c>
      <c r="D45" s="835" t="s">
        <v>913</v>
      </c>
      <c r="E45" s="838" t="s">
        <v>900</v>
      </c>
      <c r="F45" s="841" t="s">
        <v>975</v>
      </c>
    </row>
    <row r="46" spans="1:6" ht="17.100000000000001" customHeight="1">
      <c r="A46" s="830"/>
      <c r="B46" s="326"/>
      <c r="C46" s="833"/>
      <c r="D46" s="836"/>
      <c r="E46" s="839"/>
      <c r="F46" s="842"/>
    </row>
    <row r="47" spans="1:6" ht="17.100000000000001" customHeight="1">
      <c r="A47" s="831"/>
      <c r="B47" s="416"/>
      <c r="C47" s="834"/>
      <c r="D47" s="837"/>
      <c r="E47" s="840"/>
      <c r="F47" s="843"/>
    </row>
    <row r="48" spans="1:6" ht="17.100000000000001" customHeight="1">
      <c r="A48" s="829" t="s">
        <v>907</v>
      </c>
      <c r="B48" s="415">
        <v>0</v>
      </c>
      <c r="C48" s="832">
        <v>5000000</v>
      </c>
      <c r="D48" s="835" t="s">
        <v>913</v>
      </c>
      <c r="E48" s="838" t="s">
        <v>900</v>
      </c>
      <c r="F48" s="841" t="s">
        <v>975</v>
      </c>
    </row>
    <row r="49" spans="1:6" ht="17.100000000000001" customHeight="1">
      <c r="A49" s="830"/>
      <c r="B49" s="326"/>
      <c r="C49" s="833"/>
      <c r="D49" s="836"/>
      <c r="E49" s="839"/>
      <c r="F49" s="842"/>
    </row>
    <row r="50" spans="1:6" ht="17.100000000000001" customHeight="1">
      <c r="A50" s="831"/>
      <c r="B50" s="416"/>
      <c r="C50" s="834"/>
      <c r="D50" s="837"/>
      <c r="E50" s="840"/>
      <c r="F50" s="843"/>
    </row>
    <row r="51" spans="1:6" ht="17.100000000000001" customHeight="1">
      <c r="A51" s="829" t="s">
        <v>908</v>
      </c>
      <c r="B51" s="415">
        <v>0</v>
      </c>
      <c r="C51" s="832">
        <v>7000000</v>
      </c>
      <c r="D51" s="835" t="s">
        <v>913</v>
      </c>
      <c r="E51" s="838" t="s">
        <v>900</v>
      </c>
      <c r="F51" s="841" t="s">
        <v>975</v>
      </c>
    </row>
    <row r="52" spans="1:6" ht="17.100000000000001" customHeight="1">
      <c r="A52" s="830"/>
      <c r="B52" s="326"/>
      <c r="C52" s="833"/>
      <c r="D52" s="836"/>
      <c r="E52" s="839"/>
      <c r="F52" s="842"/>
    </row>
    <row r="53" spans="1:6" ht="17.100000000000001" customHeight="1">
      <c r="A53" s="831"/>
      <c r="B53" s="416"/>
      <c r="C53" s="834"/>
      <c r="D53" s="837"/>
      <c r="E53" s="840"/>
      <c r="F53" s="843"/>
    </row>
    <row r="54" spans="1:6" ht="17.100000000000001" customHeight="1">
      <c r="A54" s="829" t="s">
        <v>909</v>
      </c>
      <c r="B54" s="415">
        <v>0</v>
      </c>
      <c r="C54" s="832">
        <v>10000000</v>
      </c>
      <c r="D54" s="835" t="s">
        <v>913</v>
      </c>
      <c r="E54" s="838" t="s">
        <v>900</v>
      </c>
      <c r="F54" s="841" t="s">
        <v>975</v>
      </c>
    </row>
    <row r="55" spans="1:6" ht="17.100000000000001" customHeight="1">
      <c r="A55" s="830"/>
      <c r="B55" s="326"/>
      <c r="C55" s="833"/>
      <c r="D55" s="836"/>
      <c r="E55" s="839"/>
      <c r="F55" s="842"/>
    </row>
    <row r="56" spans="1:6" ht="17.100000000000001" customHeight="1">
      <c r="A56" s="831"/>
      <c r="B56" s="416"/>
      <c r="C56" s="834"/>
      <c r="D56" s="837"/>
      <c r="E56" s="840"/>
      <c r="F56" s="843"/>
    </row>
    <row r="57" spans="1:6" ht="17.100000000000001" customHeight="1">
      <c r="A57" s="829" t="s">
        <v>910</v>
      </c>
      <c r="B57" s="415">
        <v>0</v>
      </c>
      <c r="C57" s="832">
        <v>7000000</v>
      </c>
      <c r="D57" s="835" t="s">
        <v>913</v>
      </c>
      <c r="E57" s="838" t="s">
        <v>900</v>
      </c>
      <c r="F57" s="841" t="s">
        <v>975</v>
      </c>
    </row>
    <row r="58" spans="1:6" ht="17.100000000000001" customHeight="1">
      <c r="A58" s="830"/>
      <c r="B58" s="326"/>
      <c r="C58" s="833"/>
      <c r="D58" s="836"/>
      <c r="E58" s="839"/>
      <c r="F58" s="842"/>
    </row>
    <row r="59" spans="1:6" ht="17.100000000000001" customHeight="1">
      <c r="A59" s="831"/>
      <c r="B59" s="416"/>
      <c r="C59" s="834"/>
      <c r="D59" s="837"/>
      <c r="E59" s="840"/>
      <c r="F59" s="843"/>
    </row>
    <row r="60" spans="1:6" ht="17.100000000000001" customHeight="1">
      <c r="A60" s="829" t="s">
        <v>911</v>
      </c>
      <c r="B60" s="415">
        <v>0</v>
      </c>
      <c r="C60" s="832">
        <v>6000000</v>
      </c>
      <c r="D60" s="835" t="s">
        <v>913</v>
      </c>
      <c r="E60" s="838" t="s">
        <v>900</v>
      </c>
      <c r="F60" s="841" t="s">
        <v>975</v>
      </c>
    </row>
    <row r="61" spans="1:6" ht="17.100000000000001" customHeight="1">
      <c r="A61" s="830"/>
      <c r="B61" s="326"/>
      <c r="C61" s="833"/>
      <c r="D61" s="836"/>
      <c r="E61" s="839"/>
      <c r="F61" s="842"/>
    </row>
    <row r="62" spans="1:6" ht="17.100000000000001" customHeight="1">
      <c r="A62" s="831"/>
      <c r="B62" s="416"/>
      <c r="C62" s="834"/>
      <c r="D62" s="837"/>
      <c r="E62" s="840"/>
      <c r="F62" s="843"/>
    </row>
    <row r="63" spans="1:6" ht="17.100000000000001" customHeight="1">
      <c r="A63" s="829" t="s">
        <v>912</v>
      </c>
      <c r="B63" s="415">
        <v>0</v>
      </c>
      <c r="C63" s="832">
        <v>20000000</v>
      </c>
      <c r="D63" s="835" t="s">
        <v>913</v>
      </c>
      <c r="E63" s="838" t="s">
        <v>900</v>
      </c>
      <c r="F63" s="841" t="s">
        <v>975</v>
      </c>
    </row>
    <row r="64" spans="1:6" ht="17.100000000000001" customHeight="1">
      <c r="A64" s="830"/>
      <c r="B64" s="326"/>
      <c r="C64" s="833"/>
      <c r="D64" s="836"/>
      <c r="E64" s="839"/>
      <c r="F64" s="842"/>
    </row>
    <row r="65" spans="1:6" ht="17.100000000000001" customHeight="1">
      <c r="A65" s="831"/>
      <c r="B65" s="416"/>
      <c r="C65" s="834"/>
      <c r="D65" s="837"/>
      <c r="E65" s="840"/>
      <c r="F65" s="843"/>
    </row>
    <row r="66" spans="1:6" ht="17.100000000000001" customHeight="1">
      <c r="A66" s="829" t="s">
        <v>914</v>
      </c>
      <c r="B66" s="832">
        <v>0</v>
      </c>
      <c r="C66" s="832">
        <v>17802000</v>
      </c>
      <c r="D66" s="835" t="s">
        <v>916</v>
      </c>
      <c r="E66" s="838" t="s">
        <v>900</v>
      </c>
      <c r="F66" s="841" t="s">
        <v>974</v>
      </c>
    </row>
    <row r="67" spans="1:6" ht="17.100000000000001" customHeight="1">
      <c r="A67" s="830"/>
      <c r="B67" s="833"/>
      <c r="C67" s="833"/>
      <c r="D67" s="836"/>
      <c r="E67" s="839"/>
      <c r="F67" s="842"/>
    </row>
    <row r="68" spans="1:6" ht="17.100000000000001" customHeight="1">
      <c r="A68" s="831"/>
      <c r="B68" s="834"/>
      <c r="C68" s="834"/>
      <c r="D68" s="837"/>
      <c r="E68" s="840"/>
      <c r="F68" s="843"/>
    </row>
    <row r="69" spans="1:6" ht="17.100000000000001" customHeight="1">
      <c r="A69" s="829" t="s">
        <v>915</v>
      </c>
      <c r="B69" s="832">
        <v>0</v>
      </c>
      <c r="C69" s="832">
        <v>9890000</v>
      </c>
      <c r="D69" s="835" t="s">
        <v>916</v>
      </c>
      <c r="E69" s="838" t="s">
        <v>900</v>
      </c>
      <c r="F69" s="841" t="s">
        <v>974</v>
      </c>
    </row>
    <row r="70" spans="1:6" ht="17.100000000000001" customHeight="1">
      <c r="A70" s="830"/>
      <c r="B70" s="833"/>
      <c r="C70" s="833"/>
      <c r="D70" s="836"/>
      <c r="E70" s="839"/>
      <c r="F70" s="842"/>
    </row>
    <row r="71" spans="1:6" ht="17.100000000000001" customHeight="1">
      <c r="A71" s="831"/>
      <c r="B71" s="834"/>
      <c r="C71" s="834"/>
      <c r="D71" s="837"/>
      <c r="E71" s="840"/>
      <c r="F71" s="843"/>
    </row>
    <row r="72" spans="1:6" ht="17.100000000000001" customHeight="1">
      <c r="A72" s="829" t="s">
        <v>917</v>
      </c>
      <c r="B72" s="832">
        <v>0</v>
      </c>
      <c r="C72" s="832">
        <v>1100000</v>
      </c>
      <c r="D72" s="835" t="s">
        <v>918</v>
      </c>
      <c r="E72" s="838" t="s">
        <v>900</v>
      </c>
      <c r="F72" s="841" t="s">
        <v>975</v>
      </c>
    </row>
    <row r="73" spans="1:6" ht="17.100000000000001" customHeight="1">
      <c r="A73" s="830"/>
      <c r="B73" s="833"/>
      <c r="C73" s="833"/>
      <c r="D73" s="836"/>
      <c r="E73" s="839"/>
      <c r="F73" s="842"/>
    </row>
    <row r="74" spans="1:6" ht="17.100000000000001" customHeight="1">
      <c r="A74" s="831"/>
      <c r="B74" s="834"/>
      <c r="C74" s="834"/>
      <c r="D74" s="837"/>
      <c r="E74" s="840"/>
      <c r="F74" s="843"/>
    </row>
    <row r="75" spans="1:6" ht="17.100000000000001" customHeight="1">
      <c r="A75" s="829" t="s">
        <v>919</v>
      </c>
      <c r="B75" s="832">
        <v>0</v>
      </c>
      <c r="C75" s="832">
        <f>54813.05+173521.63+111376.58+652944.79</f>
        <v>992656.05</v>
      </c>
      <c r="D75" s="835" t="s">
        <v>928</v>
      </c>
      <c r="E75" s="838" t="s">
        <v>900</v>
      </c>
      <c r="F75" s="841" t="s">
        <v>981</v>
      </c>
    </row>
    <row r="76" spans="1:6" ht="17.100000000000001" customHeight="1">
      <c r="A76" s="830"/>
      <c r="B76" s="833"/>
      <c r="C76" s="833"/>
      <c r="D76" s="836"/>
      <c r="E76" s="839"/>
      <c r="F76" s="842"/>
    </row>
    <row r="77" spans="1:6" ht="17.100000000000001" customHeight="1">
      <c r="A77" s="831"/>
      <c r="B77" s="834"/>
      <c r="C77" s="834"/>
      <c r="D77" s="837"/>
      <c r="E77" s="840"/>
      <c r="F77" s="843"/>
    </row>
    <row r="78" spans="1:6" ht="17.100000000000001" customHeight="1">
      <c r="A78" s="829" t="s">
        <v>920</v>
      </c>
      <c r="B78" s="832">
        <v>0</v>
      </c>
      <c r="C78" s="832">
        <v>40000000</v>
      </c>
      <c r="D78" s="835" t="s">
        <v>921</v>
      </c>
      <c r="E78" s="838" t="s">
        <v>900</v>
      </c>
      <c r="F78" s="841" t="s">
        <v>975</v>
      </c>
    </row>
    <row r="79" spans="1:6" ht="17.100000000000001" customHeight="1">
      <c r="A79" s="830"/>
      <c r="B79" s="833"/>
      <c r="C79" s="833"/>
      <c r="D79" s="836"/>
      <c r="E79" s="839"/>
      <c r="F79" s="842"/>
    </row>
    <row r="80" spans="1:6" ht="17.100000000000001" customHeight="1">
      <c r="A80" s="831"/>
      <c r="B80" s="834"/>
      <c r="C80" s="834"/>
      <c r="D80" s="837"/>
      <c r="E80" s="840"/>
      <c r="F80" s="843"/>
    </row>
    <row r="81" spans="1:6" ht="17.100000000000001" customHeight="1">
      <c r="A81" s="829" t="s">
        <v>922</v>
      </c>
      <c r="B81" s="832">
        <v>0</v>
      </c>
      <c r="C81" s="832">
        <v>10000000</v>
      </c>
      <c r="D81" s="835" t="s">
        <v>927</v>
      </c>
      <c r="E81" s="838" t="s">
        <v>900</v>
      </c>
      <c r="F81" s="841" t="s">
        <v>975</v>
      </c>
    </row>
    <row r="82" spans="1:6" ht="17.100000000000001" customHeight="1">
      <c r="A82" s="830"/>
      <c r="B82" s="833"/>
      <c r="C82" s="833"/>
      <c r="D82" s="836"/>
      <c r="E82" s="839"/>
      <c r="F82" s="842"/>
    </row>
    <row r="83" spans="1:6" ht="17.100000000000001" customHeight="1">
      <c r="A83" s="831"/>
      <c r="B83" s="834"/>
      <c r="C83" s="834"/>
      <c r="D83" s="837"/>
      <c r="E83" s="840"/>
      <c r="F83" s="843"/>
    </row>
    <row r="84" spans="1:6" ht="17.100000000000001" customHeight="1">
      <c r="A84" s="829" t="s">
        <v>923</v>
      </c>
      <c r="B84" s="832">
        <v>0</v>
      </c>
      <c r="C84" s="832">
        <v>10000000</v>
      </c>
      <c r="D84" s="835" t="s">
        <v>927</v>
      </c>
      <c r="E84" s="838" t="s">
        <v>900</v>
      </c>
      <c r="F84" s="841" t="s">
        <v>975</v>
      </c>
    </row>
    <row r="85" spans="1:6" ht="17.100000000000001" customHeight="1">
      <c r="A85" s="830"/>
      <c r="B85" s="833"/>
      <c r="C85" s="833"/>
      <c r="D85" s="836"/>
      <c r="E85" s="839"/>
      <c r="F85" s="842"/>
    </row>
    <row r="86" spans="1:6" ht="17.100000000000001" customHeight="1">
      <c r="A86" s="831"/>
      <c r="B86" s="834"/>
      <c r="C86" s="834"/>
      <c r="D86" s="837"/>
      <c r="E86" s="840"/>
      <c r="F86" s="843"/>
    </row>
    <row r="87" spans="1:6" ht="17.100000000000001" customHeight="1">
      <c r="A87" s="829" t="s">
        <v>924</v>
      </c>
      <c r="B87" s="832">
        <v>0</v>
      </c>
      <c r="C87" s="832">
        <v>10000000</v>
      </c>
      <c r="D87" s="835" t="s">
        <v>927</v>
      </c>
      <c r="E87" s="838" t="s">
        <v>900</v>
      </c>
      <c r="F87" s="841" t="s">
        <v>975</v>
      </c>
    </row>
    <row r="88" spans="1:6" ht="17.100000000000001" customHeight="1">
      <c r="A88" s="830"/>
      <c r="B88" s="833"/>
      <c r="C88" s="833"/>
      <c r="D88" s="836"/>
      <c r="E88" s="839"/>
      <c r="F88" s="842"/>
    </row>
    <row r="89" spans="1:6" ht="17.100000000000001" customHeight="1">
      <c r="A89" s="831"/>
      <c r="B89" s="834"/>
      <c r="C89" s="834"/>
      <c r="D89" s="837"/>
      <c r="E89" s="840"/>
      <c r="F89" s="843"/>
    </row>
    <row r="90" spans="1:6" ht="17.100000000000001" customHeight="1">
      <c r="A90" s="829" t="s">
        <v>925</v>
      </c>
      <c r="B90" s="832">
        <v>0</v>
      </c>
      <c r="C90" s="832">
        <v>7500000</v>
      </c>
      <c r="D90" s="835" t="s">
        <v>927</v>
      </c>
      <c r="E90" s="838" t="s">
        <v>900</v>
      </c>
      <c r="F90" s="841" t="s">
        <v>975</v>
      </c>
    </row>
    <row r="91" spans="1:6" ht="17.100000000000001" customHeight="1">
      <c r="A91" s="830"/>
      <c r="B91" s="833"/>
      <c r="C91" s="833"/>
      <c r="D91" s="836"/>
      <c r="E91" s="839"/>
      <c r="F91" s="842"/>
    </row>
    <row r="92" spans="1:6" ht="17.100000000000001" customHeight="1">
      <c r="A92" s="831"/>
      <c r="B92" s="834"/>
      <c r="C92" s="834"/>
      <c r="D92" s="837"/>
      <c r="E92" s="840"/>
      <c r="F92" s="843"/>
    </row>
    <row r="93" spans="1:6" ht="17.100000000000001" customHeight="1">
      <c r="A93" s="829" t="s">
        <v>926</v>
      </c>
      <c r="B93" s="832">
        <v>0</v>
      </c>
      <c r="C93" s="832">
        <v>7500000</v>
      </c>
      <c r="D93" s="835" t="s">
        <v>927</v>
      </c>
      <c r="E93" s="838" t="s">
        <v>900</v>
      </c>
      <c r="F93" s="841" t="s">
        <v>975</v>
      </c>
    </row>
    <row r="94" spans="1:6" ht="17.100000000000001" customHeight="1">
      <c r="A94" s="830"/>
      <c r="B94" s="833"/>
      <c r="C94" s="833"/>
      <c r="D94" s="836"/>
      <c r="E94" s="839"/>
      <c r="F94" s="842"/>
    </row>
    <row r="95" spans="1:6" ht="17.100000000000001" customHeight="1">
      <c r="A95" s="831"/>
      <c r="B95" s="834"/>
      <c r="C95" s="834"/>
      <c r="D95" s="837"/>
      <c r="E95" s="840"/>
      <c r="F95" s="843"/>
    </row>
    <row r="96" spans="1:6" ht="17.100000000000001" customHeight="1">
      <c r="A96" s="829" t="s">
        <v>929</v>
      </c>
      <c r="B96" s="832">
        <v>0</v>
      </c>
      <c r="C96" s="832">
        <v>9132022</v>
      </c>
      <c r="D96" s="835" t="s">
        <v>889</v>
      </c>
      <c r="E96" s="838" t="s">
        <v>900</v>
      </c>
      <c r="F96" s="841" t="s">
        <v>982</v>
      </c>
    </row>
    <row r="97" spans="1:6" ht="17.100000000000001" customHeight="1">
      <c r="A97" s="830"/>
      <c r="B97" s="833"/>
      <c r="C97" s="833"/>
      <c r="D97" s="836"/>
      <c r="E97" s="839"/>
      <c r="F97" s="842"/>
    </row>
    <row r="98" spans="1:6" ht="17.100000000000001" customHeight="1">
      <c r="A98" s="831"/>
      <c r="B98" s="834"/>
      <c r="C98" s="834"/>
      <c r="D98" s="837"/>
      <c r="E98" s="840"/>
      <c r="F98" s="843"/>
    </row>
    <row r="99" spans="1:6">
      <c r="A99" s="15"/>
    </row>
    <row r="100" spans="1:6">
      <c r="A100" s="5"/>
      <c r="B100" s="7"/>
    </row>
    <row r="101" spans="1:6">
      <c r="A101" s="8"/>
      <c r="B101" s="10"/>
    </row>
  </sheetData>
  <mergeCells count="176">
    <mergeCell ref="F96:F98"/>
    <mergeCell ref="A96:A98"/>
    <mergeCell ref="B96:B98"/>
    <mergeCell ref="C96:C98"/>
    <mergeCell ref="D96:D98"/>
    <mergeCell ref="E96:E98"/>
    <mergeCell ref="F90:F92"/>
    <mergeCell ref="A93:A95"/>
    <mergeCell ref="B93:B95"/>
    <mergeCell ref="C93:C95"/>
    <mergeCell ref="D93:D95"/>
    <mergeCell ref="E93:E95"/>
    <mergeCell ref="F93:F95"/>
    <mergeCell ref="A90:A92"/>
    <mergeCell ref="B90:B92"/>
    <mergeCell ref="C90:C92"/>
    <mergeCell ref="D90:D92"/>
    <mergeCell ref="E90:E92"/>
    <mergeCell ref="F84:F86"/>
    <mergeCell ref="A87:A89"/>
    <mergeCell ref="B87:B89"/>
    <mergeCell ref="C87:C89"/>
    <mergeCell ref="D87:D89"/>
    <mergeCell ref="E87:E89"/>
    <mergeCell ref="F87:F89"/>
    <mergeCell ref="A84:A86"/>
    <mergeCell ref="B84:B86"/>
    <mergeCell ref="C84:C86"/>
    <mergeCell ref="D84:D86"/>
    <mergeCell ref="E84:E86"/>
    <mergeCell ref="F78:F80"/>
    <mergeCell ref="A81:A83"/>
    <mergeCell ref="B81:B83"/>
    <mergeCell ref="C81:C83"/>
    <mergeCell ref="D81:D83"/>
    <mergeCell ref="E81:E83"/>
    <mergeCell ref="F81:F83"/>
    <mergeCell ref="A78:A80"/>
    <mergeCell ref="B78:B80"/>
    <mergeCell ref="C78:C80"/>
    <mergeCell ref="D78:D80"/>
    <mergeCell ref="E78:E80"/>
    <mergeCell ref="F60:F62"/>
    <mergeCell ref="A63:A65"/>
    <mergeCell ref="C63:C65"/>
    <mergeCell ref="D63:D65"/>
    <mergeCell ref="E63:E65"/>
    <mergeCell ref="F63:F65"/>
    <mergeCell ref="A60:A62"/>
    <mergeCell ref="C60:C62"/>
    <mergeCell ref="D60:D62"/>
    <mergeCell ref="E60:E62"/>
    <mergeCell ref="F54:F56"/>
    <mergeCell ref="A57:A59"/>
    <mergeCell ref="C57:C59"/>
    <mergeCell ref="D57:D59"/>
    <mergeCell ref="E57:E59"/>
    <mergeCell ref="F57:F59"/>
    <mergeCell ref="A54:A56"/>
    <mergeCell ref="C54:C56"/>
    <mergeCell ref="D54:D56"/>
    <mergeCell ref="E54:E56"/>
    <mergeCell ref="D39:D41"/>
    <mergeCell ref="E39:E41"/>
    <mergeCell ref="F39:F41"/>
    <mergeCell ref="F72:F74"/>
    <mergeCell ref="F42:F44"/>
    <mergeCell ref="A45:A47"/>
    <mergeCell ref="C45:C47"/>
    <mergeCell ref="D45:D47"/>
    <mergeCell ref="E45:E47"/>
    <mergeCell ref="F45:F47"/>
    <mergeCell ref="A42:A44"/>
    <mergeCell ref="C42:C44"/>
    <mergeCell ref="D42:D44"/>
    <mergeCell ref="E42:E44"/>
    <mergeCell ref="F48:F50"/>
    <mergeCell ref="A51:A53"/>
    <mergeCell ref="C51:C53"/>
    <mergeCell ref="D51:D53"/>
    <mergeCell ref="E51:E53"/>
    <mergeCell ref="F51:F53"/>
    <mergeCell ref="A48:A50"/>
    <mergeCell ref="C48:C50"/>
    <mergeCell ref="D48:D50"/>
    <mergeCell ref="E48:E50"/>
    <mergeCell ref="A36:A38"/>
    <mergeCell ref="C36:C38"/>
    <mergeCell ref="A72:A74"/>
    <mergeCell ref="B72:B74"/>
    <mergeCell ref="C72:C74"/>
    <mergeCell ref="D72:D74"/>
    <mergeCell ref="E72:E74"/>
    <mergeCell ref="F66:F68"/>
    <mergeCell ref="A69:A71"/>
    <mergeCell ref="B69:B71"/>
    <mergeCell ref="C69:C71"/>
    <mergeCell ref="D69:D71"/>
    <mergeCell ref="E69:E71"/>
    <mergeCell ref="F69:F71"/>
    <mergeCell ref="A66:A68"/>
    <mergeCell ref="B66:B68"/>
    <mergeCell ref="C66:C68"/>
    <mergeCell ref="D66:D68"/>
    <mergeCell ref="E66:E68"/>
    <mergeCell ref="D36:D38"/>
    <mergeCell ref="E36:E38"/>
    <mergeCell ref="F36:F38"/>
    <mergeCell ref="A39:A41"/>
    <mergeCell ref="C39:C41"/>
    <mergeCell ref="F30:F32"/>
    <mergeCell ref="A27:A29"/>
    <mergeCell ref="B27:B29"/>
    <mergeCell ref="C27:C29"/>
    <mergeCell ref="D27:D29"/>
    <mergeCell ref="E27:E29"/>
    <mergeCell ref="A33:A35"/>
    <mergeCell ref="C33:C35"/>
    <mergeCell ref="D33:D35"/>
    <mergeCell ref="E33:E35"/>
    <mergeCell ref="F33:F35"/>
    <mergeCell ref="F75:F77"/>
    <mergeCell ref="A21:A23"/>
    <mergeCell ref="B21:B23"/>
    <mergeCell ref="C21:C23"/>
    <mergeCell ref="D21:D23"/>
    <mergeCell ref="E21:E23"/>
    <mergeCell ref="F21:F23"/>
    <mergeCell ref="A24:A26"/>
    <mergeCell ref="B24:B26"/>
    <mergeCell ref="C24:C26"/>
    <mergeCell ref="D24:D26"/>
    <mergeCell ref="E24:E26"/>
    <mergeCell ref="F24:F26"/>
    <mergeCell ref="A75:A77"/>
    <mergeCell ref="B75:B77"/>
    <mergeCell ref="C75:C77"/>
    <mergeCell ref="D75:D77"/>
    <mergeCell ref="E75:E77"/>
    <mergeCell ref="F27:F29"/>
    <mergeCell ref="A30:A32"/>
    <mergeCell ref="B30:B32"/>
    <mergeCell ref="C30:C32"/>
    <mergeCell ref="D30:D32"/>
    <mergeCell ref="E30:E32"/>
    <mergeCell ref="A18:A20"/>
    <mergeCell ref="B18:B20"/>
    <mergeCell ref="C18:C20"/>
    <mergeCell ref="D18:D20"/>
    <mergeCell ref="E18:E20"/>
    <mergeCell ref="A12:A14"/>
    <mergeCell ref="F12:F14"/>
    <mergeCell ref="C12:C14"/>
    <mergeCell ref="D12:D14"/>
    <mergeCell ref="E12:E14"/>
    <mergeCell ref="A15:A17"/>
    <mergeCell ref="B15:B17"/>
    <mergeCell ref="C15:C17"/>
    <mergeCell ref="D15:D17"/>
    <mergeCell ref="E15:E17"/>
    <mergeCell ref="F15:F17"/>
    <mergeCell ref="F18:F20"/>
    <mergeCell ref="B12:B14"/>
    <mergeCell ref="B9:B11"/>
    <mergeCell ref="C9:C11"/>
    <mergeCell ref="D9:D11"/>
    <mergeCell ref="E9:E11"/>
    <mergeCell ref="A1:F1"/>
    <mergeCell ref="A3:F3"/>
    <mergeCell ref="A4:F4"/>
    <mergeCell ref="A5:F5"/>
    <mergeCell ref="A9:A11"/>
    <mergeCell ref="B6:C6"/>
    <mergeCell ref="B7:C7"/>
    <mergeCell ref="D6:E6"/>
    <mergeCell ref="D7:E7"/>
  </mergeCells>
  <conditionalFormatting sqref="A4">
    <cfRule type="cellIs" dxfId="5" priority="1" stopIfTrue="1" operator="equal">
      <formula>"VAYA A LA HOJA INICIO Y SELECIONE EL PERIODO CORRESPONDIENTE A ESTE INFORME"</formula>
    </cfRule>
  </conditionalFormatting>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E18"/>
  <sheetViews>
    <sheetView showGridLines="0" workbookViewId="0">
      <selection activeCell="D10" sqref="D10"/>
    </sheetView>
  </sheetViews>
  <sheetFormatPr baseColWidth="10" defaultColWidth="11.42578125" defaultRowHeight="13.5"/>
  <cols>
    <col min="1" max="1" width="35.85546875" style="1" customWidth="1"/>
    <col min="2" max="2" width="22.7109375" style="1" customWidth="1"/>
    <col min="3" max="3" width="16.140625" style="1" customWidth="1"/>
    <col min="4" max="4" width="20.85546875" style="1" customWidth="1"/>
    <col min="5" max="5" width="45.85546875" style="1" customWidth="1"/>
    <col min="6" max="16384" width="11.42578125" style="1"/>
  </cols>
  <sheetData>
    <row r="1" spans="1:5" ht="35.1" customHeight="1">
      <c r="A1" s="599" t="s">
        <v>74</v>
      </c>
      <c r="B1" s="600"/>
      <c r="C1" s="600"/>
      <c r="D1" s="600"/>
      <c r="E1" s="601"/>
    </row>
    <row r="2" spans="1:5" ht="6.75" customHeight="1"/>
    <row r="3" spans="1:5" ht="20.100000000000001" customHeight="1">
      <c r="A3" s="602" t="s">
        <v>195</v>
      </c>
      <c r="B3" s="603"/>
      <c r="C3" s="603"/>
      <c r="D3" s="603"/>
      <c r="E3" s="604"/>
    </row>
    <row r="4" spans="1:5" ht="20.100000000000001" customHeight="1">
      <c r="A4" s="602" t="s">
        <v>196</v>
      </c>
      <c r="B4" s="603"/>
      <c r="C4" s="603"/>
      <c r="D4" s="603"/>
      <c r="E4" s="604"/>
    </row>
    <row r="5" spans="1:5" ht="25.35" customHeight="1">
      <c r="A5" s="597" t="s">
        <v>89</v>
      </c>
      <c r="B5" s="616" t="s">
        <v>19</v>
      </c>
      <c r="C5" s="844"/>
      <c r="D5" s="845" t="s">
        <v>131</v>
      </c>
      <c r="E5" s="597" t="s">
        <v>12</v>
      </c>
    </row>
    <row r="6" spans="1:5" ht="19.5" customHeight="1">
      <c r="A6" s="598"/>
      <c r="B6" s="117" t="s">
        <v>96</v>
      </c>
      <c r="C6" s="117" t="s">
        <v>20</v>
      </c>
      <c r="D6" s="846"/>
      <c r="E6" s="598"/>
    </row>
    <row r="7" spans="1:5" ht="51.75" customHeight="1">
      <c r="A7" s="284" t="s">
        <v>654</v>
      </c>
      <c r="B7" s="65" t="s">
        <v>655</v>
      </c>
      <c r="C7" s="285">
        <v>2050</v>
      </c>
      <c r="D7" s="286">
        <v>5815924.9299999997</v>
      </c>
      <c r="E7" s="66" t="s">
        <v>661</v>
      </c>
    </row>
    <row r="8" spans="1:5" ht="45.75" customHeight="1">
      <c r="A8" s="284" t="s">
        <v>654</v>
      </c>
      <c r="B8" s="65" t="s">
        <v>656</v>
      </c>
      <c r="C8" s="287">
        <v>14801</v>
      </c>
      <c r="D8" s="288">
        <v>2499991.9916000003</v>
      </c>
      <c r="E8" s="66" t="s">
        <v>657</v>
      </c>
    </row>
    <row r="9" spans="1:5" ht="55.5" customHeight="1">
      <c r="A9" s="284" t="s">
        <v>654</v>
      </c>
      <c r="B9" s="65" t="s">
        <v>658</v>
      </c>
      <c r="C9" s="287">
        <v>30</v>
      </c>
      <c r="D9" s="288">
        <v>744046.45000000019</v>
      </c>
      <c r="E9" s="66" t="s">
        <v>659</v>
      </c>
    </row>
    <row r="10" spans="1:5" ht="84.75" customHeight="1">
      <c r="A10" s="284" t="s">
        <v>654</v>
      </c>
      <c r="B10" s="65" t="s">
        <v>656</v>
      </c>
      <c r="C10" s="287">
        <v>2160</v>
      </c>
      <c r="D10" s="289">
        <v>392834</v>
      </c>
      <c r="E10" s="66" t="s">
        <v>660</v>
      </c>
    </row>
    <row r="11" spans="1:5" ht="56.25">
      <c r="A11" s="61" t="s">
        <v>685</v>
      </c>
      <c r="B11" s="62" t="s">
        <v>686</v>
      </c>
      <c r="C11" s="287">
        <v>170</v>
      </c>
      <c r="D11" s="288">
        <v>32425454.949999999</v>
      </c>
      <c r="E11" s="63" t="s">
        <v>684</v>
      </c>
    </row>
    <row r="12" spans="1:5" ht="15" customHeight="1">
      <c r="A12" s="61"/>
      <c r="B12" s="61"/>
      <c r="C12" s="61"/>
      <c r="D12" s="61"/>
      <c r="E12" s="63"/>
    </row>
    <row r="13" spans="1:5" ht="15" customHeight="1">
      <c r="A13" s="491" t="s">
        <v>410</v>
      </c>
      <c r="B13" s="492"/>
      <c r="C13" s="492"/>
      <c r="D13" s="493">
        <f>SUM(D7:D12)</f>
        <v>41878252.321599998</v>
      </c>
      <c r="E13" s="494"/>
    </row>
    <row r="14" spans="1:5" ht="15" customHeight="1">
      <c r="A14" s="67"/>
      <c r="B14" s="67"/>
      <c r="C14" s="67"/>
      <c r="D14" s="67"/>
      <c r="E14" s="68"/>
    </row>
    <row r="15" spans="1:5">
      <c r="A15" s="15"/>
      <c r="B15" s="30"/>
      <c r="C15" s="30"/>
      <c r="D15" s="30"/>
    </row>
    <row r="17" spans="1:5">
      <c r="A17" s="5"/>
      <c r="C17" s="7"/>
      <c r="D17" s="7"/>
      <c r="E17" s="7"/>
    </row>
    <row r="18" spans="1:5">
      <c r="A18" s="8"/>
      <c r="C18" s="10"/>
      <c r="D18" s="10"/>
      <c r="E18" s="10"/>
    </row>
  </sheetData>
  <mergeCells count="7">
    <mergeCell ref="A5:A6"/>
    <mergeCell ref="B5:C5"/>
    <mergeCell ref="E5:E6"/>
    <mergeCell ref="A1:E1"/>
    <mergeCell ref="A3:E3"/>
    <mergeCell ref="A4:E4"/>
    <mergeCell ref="D5:D6"/>
  </mergeCells>
  <phoneticPr fontId="0" type="noConversion"/>
  <conditionalFormatting sqref="A4">
    <cfRule type="cellIs" dxfId="4" priority="1" stopIfTrue="1" operator="equal">
      <formula>"VAYA A LA HOJA INICIO Y SELECIONE EL PERIODO CORRESPONDIENTE A ESTE INFORME"</formula>
    </cfRule>
  </conditionalFormatting>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F28"/>
  <sheetViews>
    <sheetView showGridLines="0" workbookViewId="0">
      <selection activeCell="J19" sqref="J19"/>
    </sheetView>
  </sheetViews>
  <sheetFormatPr baseColWidth="10" defaultColWidth="11.42578125" defaultRowHeight="13.5"/>
  <cols>
    <col min="1" max="1" width="40.85546875" style="1" customWidth="1"/>
    <col min="2" max="3" width="13.85546875" style="1" customWidth="1"/>
    <col min="4" max="4" width="16.140625" style="1" customWidth="1"/>
    <col min="5" max="5" width="13.85546875" style="1" customWidth="1"/>
    <col min="6" max="6" width="45.85546875" style="1" customWidth="1"/>
    <col min="7" max="16384" width="11.42578125" style="1"/>
  </cols>
  <sheetData>
    <row r="1" spans="1:6" ht="35.1" customHeight="1">
      <c r="A1" s="599" t="s">
        <v>76</v>
      </c>
      <c r="B1" s="600"/>
      <c r="C1" s="600"/>
      <c r="D1" s="600"/>
      <c r="E1" s="600"/>
      <c r="F1" s="601"/>
    </row>
    <row r="2" spans="1:6" ht="6.75" customHeight="1"/>
    <row r="3" spans="1:6" ht="20.100000000000001" customHeight="1">
      <c r="A3" s="602" t="s">
        <v>195</v>
      </c>
      <c r="B3" s="603"/>
      <c r="C3" s="603"/>
      <c r="D3" s="603"/>
      <c r="E3" s="603"/>
      <c r="F3" s="604"/>
    </row>
    <row r="4" spans="1:6" ht="20.100000000000001" customHeight="1">
      <c r="A4" s="602" t="s">
        <v>196</v>
      </c>
      <c r="B4" s="603"/>
      <c r="C4" s="603"/>
      <c r="D4" s="603"/>
      <c r="E4" s="603"/>
      <c r="F4" s="604"/>
    </row>
    <row r="5" spans="1:6" ht="25.35" customHeight="1">
      <c r="A5" s="597" t="s">
        <v>26</v>
      </c>
      <c r="B5" s="616" t="s">
        <v>113</v>
      </c>
      <c r="C5" s="617"/>
      <c r="D5" s="617"/>
      <c r="E5" s="844"/>
      <c r="F5" s="597" t="s">
        <v>21</v>
      </c>
    </row>
    <row r="6" spans="1:6" ht="31.5" customHeight="1">
      <c r="A6" s="598"/>
      <c r="B6" s="117" t="s">
        <v>29</v>
      </c>
      <c r="C6" s="117" t="s">
        <v>28</v>
      </c>
      <c r="D6" s="117" t="s">
        <v>25</v>
      </c>
      <c r="E6" s="117" t="s">
        <v>27</v>
      </c>
      <c r="F6" s="598"/>
    </row>
    <row r="7" spans="1:6" ht="18" customHeight="1">
      <c r="A7" s="45"/>
      <c r="B7" s="45"/>
      <c r="C7" s="45"/>
      <c r="D7" s="45"/>
      <c r="E7" s="45"/>
      <c r="F7" s="45"/>
    </row>
    <row r="8" spans="1:6" ht="18" customHeight="1">
      <c r="A8" s="69"/>
      <c r="B8" s="69"/>
      <c r="C8" s="69"/>
      <c r="D8" s="69"/>
      <c r="E8" s="69"/>
      <c r="F8" s="66"/>
    </row>
    <row r="9" spans="1:6" ht="18" customHeight="1">
      <c r="A9" s="69"/>
      <c r="B9" s="69"/>
      <c r="C9" s="69"/>
      <c r="D9" s="69"/>
      <c r="E9" s="69"/>
      <c r="F9" s="66"/>
    </row>
    <row r="10" spans="1:6" ht="18" customHeight="1">
      <c r="A10" s="69"/>
      <c r="B10" s="69"/>
      <c r="C10" s="69"/>
      <c r="D10" s="69"/>
      <c r="E10" s="69"/>
      <c r="F10" s="66"/>
    </row>
    <row r="11" spans="1:6" ht="18" customHeight="1">
      <c r="A11" s="69"/>
      <c r="B11" s="69"/>
      <c r="C11" s="69"/>
      <c r="D11" s="69"/>
      <c r="E11" s="69"/>
      <c r="F11" s="66"/>
    </row>
    <row r="12" spans="1:6" ht="18" customHeight="1">
      <c r="A12" s="69"/>
      <c r="B12" s="69"/>
      <c r="C12" s="69"/>
      <c r="D12" s="69"/>
      <c r="E12" s="69"/>
      <c r="F12" s="66"/>
    </row>
    <row r="13" spans="1:6" ht="18" customHeight="1">
      <c r="A13" s="69"/>
      <c r="B13" s="69"/>
      <c r="C13" s="69"/>
      <c r="D13" s="69"/>
      <c r="E13" s="69"/>
      <c r="F13" s="66"/>
    </row>
    <row r="14" spans="1:6" ht="18" customHeight="1">
      <c r="A14" s="69"/>
      <c r="B14" s="69"/>
      <c r="C14" s="69"/>
      <c r="D14" s="69"/>
      <c r="E14" s="69"/>
      <c r="F14" s="66"/>
    </row>
    <row r="15" spans="1:6" ht="18" customHeight="1">
      <c r="A15" s="69"/>
      <c r="B15" s="69"/>
      <c r="C15" s="69"/>
      <c r="D15" s="69"/>
      <c r="E15" s="69"/>
      <c r="F15" s="66"/>
    </row>
    <row r="16" spans="1:6" ht="18" customHeight="1">
      <c r="A16" s="61"/>
      <c r="B16" s="61"/>
      <c r="C16" s="61"/>
      <c r="D16" s="61"/>
      <c r="E16" s="61"/>
      <c r="F16" s="63"/>
    </row>
    <row r="17" spans="1:6" ht="18" customHeight="1">
      <c r="A17" s="61"/>
      <c r="B17" s="61"/>
      <c r="C17" s="61"/>
      <c r="D17" s="61"/>
      <c r="E17" s="61"/>
      <c r="F17" s="63"/>
    </row>
    <row r="18" spans="1:6" ht="18" customHeight="1">
      <c r="A18" s="61"/>
      <c r="B18" s="61"/>
      <c r="C18" s="61"/>
      <c r="D18" s="61"/>
      <c r="E18" s="61"/>
      <c r="F18" s="63"/>
    </row>
    <row r="19" spans="1:6" ht="18" customHeight="1">
      <c r="A19" s="61"/>
      <c r="B19" s="61"/>
      <c r="C19" s="61"/>
      <c r="D19" s="61"/>
      <c r="E19" s="61"/>
      <c r="F19" s="63"/>
    </row>
    <row r="20" spans="1:6" ht="18" customHeight="1">
      <c r="A20" s="61"/>
      <c r="B20" s="61"/>
      <c r="C20" s="61"/>
      <c r="D20" s="61"/>
      <c r="E20" s="61"/>
      <c r="F20" s="63"/>
    </row>
    <row r="21" spans="1:6" ht="18" customHeight="1">
      <c r="A21" s="61"/>
      <c r="B21" s="61"/>
      <c r="C21" s="61"/>
      <c r="D21" s="61"/>
      <c r="E21" s="61"/>
      <c r="F21" s="63"/>
    </row>
    <row r="22" spans="1:6" ht="18" customHeight="1">
      <c r="A22" s="61"/>
      <c r="B22" s="61"/>
      <c r="C22" s="61"/>
      <c r="D22" s="61"/>
      <c r="E22" s="61"/>
      <c r="F22" s="63"/>
    </row>
    <row r="23" spans="1:6" ht="18" customHeight="1">
      <c r="A23" s="61"/>
      <c r="B23" s="61"/>
      <c r="C23" s="61"/>
      <c r="D23" s="61"/>
      <c r="E23" s="61"/>
      <c r="F23" s="63"/>
    </row>
    <row r="24" spans="1:6" ht="18" customHeight="1">
      <c r="A24" s="61"/>
      <c r="B24" s="61"/>
      <c r="C24" s="61"/>
      <c r="D24" s="61"/>
      <c r="E24" s="61"/>
      <c r="F24" s="63"/>
    </row>
    <row r="25" spans="1:6" ht="18" customHeight="1">
      <c r="A25" s="67" t="s">
        <v>75</v>
      </c>
      <c r="B25" s="61"/>
      <c r="C25" s="61"/>
      <c r="D25" s="61"/>
      <c r="E25" s="61"/>
      <c r="F25" s="63"/>
    </row>
    <row r="26" spans="1:6">
      <c r="A26" s="15"/>
      <c r="B26" s="30"/>
      <c r="C26" s="30"/>
      <c r="D26" s="30"/>
      <c r="E26" s="30"/>
    </row>
    <row r="27" spans="1:6">
      <c r="A27" s="5"/>
      <c r="D27" s="7"/>
      <c r="F27" s="7"/>
    </row>
    <row r="28" spans="1:6">
      <c r="A28" s="8"/>
      <c r="D28" s="10"/>
      <c r="F28" s="10"/>
    </row>
  </sheetData>
  <mergeCells count="6">
    <mergeCell ref="A5:A6"/>
    <mergeCell ref="F5:F6"/>
    <mergeCell ref="A1:F1"/>
    <mergeCell ref="A3:F3"/>
    <mergeCell ref="A4:F4"/>
    <mergeCell ref="B5:E5"/>
  </mergeCells>
  <phoneticPr fontId="0" type="noConversion"/>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drawing r:id="rId2"/>
  <legacyDrawingHF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I23"/>
  <sheetViews>
    <sheetView showGridLines="0" topLeftCell="A6" zoomScale="110" zoomScaleNormal="110" zoomScaleSheetLayoutView="50" workbookViewId="0">
      <selection activeCell="A7" sqref="A7:E9"/>
    </sheetView>
  </sheetViews>
  <sheetFormatPr baseColWidth="10" defaultColWidth="9.140625" defaultRowHeight="13.5"/>
  <cols>
    <col min="1" max="1" width="30.85546875" style="1" customWidth="1"/>
    <col min="2" max="2" width="16.5703125" style="1" customWidth="1"/>
    <col min="3" max="3" width="13" style="1" customWidth="1"/>
    <col min="4" max="4" width="19" style="1" customWidth="1"/>
    <col min="5" max="5" width="37.42578125" style="1" customWidth="1"/>
    <col min="6" max="6" width="11.42578125" style="1" customWidth="1"/>
    <col min="7" max="7" width="20.85546875" style="1" customWidth="1"/>
    <col min="8" max="8" width="9.140625" style="1"/>
    <col min="9" max="9" width="16.42578125" style="1" bestFit="1" customWidth="1"/>
    <col min="10" max="16384" width="9.140625" style="1"/>
  </cols>
  <sheetData>
    <row r="1" spans="1:7" ht="35.1" customHeight="1">
      <c r="A1" s="599" t="s">
        <v>78</v>
      </c>
      <c r="B1" s="600"/>
      <c r="C1" s="600"/>
      <c r="D1" s="600"/>
      <c r="E1" s="600"/>
      <c r="F1" s="600"/>
      <c r="G1" s="601"/>
    </row>
    <row r="2" spans="1:7" s="12" customFormat="1" ht="8.25" customHeight="1">
      <c r="A2" s="11"/>
      <c r="B2" s="11"/>
      <c r="C2" s="11"/>
      <c r="D2" s="11"/>
      <c r="E2" s="11"/>
      <c r="F2" s="11"/>
      <c r="G2" s="11"/>
    </row>
    <row r="3" spans="1:7" s="12" customFormat="1" ht="19.5" customHeight="1">
      <c r="A3" s="602" t="s">
        <v>195</v>
      </c>
      <c r="B3" s="603"/>
      <c r="C3" s="603"/>
      <c r="D3" s="603"/>
      <c r="E3" s="603"/>
      <c r="F3" s="603"/>
      <c r="G3" s="604"/>
    </row>
    <row r="4" spans="1:7" s="12" customFormat="1" ht="19.5" customHeight="1">
      <c r="A4" s="602" t="s">
        <v>196</v>
      </c>
      <c r="B4" s="603"/>
      <c r="C4" s="603"/>
      <c r="D4" s="603"/>
      <c r="E4" s="603"/>
      <c r="F4" s="603"/>
      <c r="G4" s="604"/>
    </row>
    <row r="5" spans="1:7" ht="25.35" customHeight="1">
      <c r="A5" s="597" t="s">
        <v>123</v>
      </c>
      <c r="B5" s="597" t="s">
        <v>31</v>
      </c>
      <c r="C5" s="597" t="s">
        <v>14</v>
      </c>
      <c r="D5" s="597" t="s">
        <v>15</v>
      </c>
      <c r="E5" s="616" t="s">
        <v>19</v>
      </c>
      <c r="F5" s="844"/>
      <c r="G5" s="597" t="s">
        <v>131</v>
      </c>
    </row>
    <row r="6" spans="1:7" s="13" customFormat="1" ht="25.35" customHeight="1">
      <c r="A6" s="598"/>
      <c r="B6" s="598"/>
      <c r="C6" s="598"/>
      <c r="D6" s="598"/>
      <c r="E6" s="117" t="s">
        <v>96</v>
      </c>
      <c r="F6" s="117" t="s">
        <v>20</v>
      </c>
      <c r="G6" s="598"/>
    </row>
    <row r="7" spans="1:7" ht="127.5" customHeight="1">
      <c r="A7" s="290" t="s">
        <v>662</v>
      </c>
      <c r="B7" s="495" t="s">
        <v>663</v>
      </c>
      <c r="C7" s="495" t="s">
        <v>664</v>
      </c>
      <c r="D7" s="55" t="s">
        <v>665</v>
      </c>
      <c r="E7" s="290" t="s">
        <v>666</v>
      </c>
      <c r="F7" s="293">
        <v>1500</v>
      </c>
      <c r="G7" s="291">
        <v>3150000</v>
      </c>
    </row>
    <row r="8" spans="1:7" ht="78.75" customHeight="1">
      <c r="A8" s="290" t="s">
        <v>667</v>
      </c>
      <c r="B8" s="495" t="s">
        <v>663</v>
      </c>
      <c r="C8" s="495" t="s">
        <v>664</v>
      </c>
      <c r="D8" s="55" t="s">
        <v>665</v>
      </c>
      <c r="E8" s="294" t="s">
        <v>668</v>
      </c>
      <c r="F8" s="293">
        <v>2500</v>
      </c>
      <c r="G8" s="292">
        <v>5250000</v>
      </c>
    </row>
    <row r="9" spans="1:7" ht="68.25" customHeight="1">
      <c r="A9" s="290" t="s">
        <v>669</v>
      </c>
      <c r="B9" s="495" t="s">
        <v>663</v>
      </c>
      <c r="C9" s="495" t="s">
        <v>664</v>
      </c>
      <c r="D9" s="55" t="s">
        <v>665</v>
      </c>
      <c r="E9" s="290" t="s">
        <v>670</v>
      </c>
      <c r="F9" s="293">
        <v>4500</v>
      </c>
      <c r="G9" s="292">
        <v>9450000</v>
      </c>
    </row>
    <row r="10" spans="1:7" ht="15" customHeight="1">
      <c r="A10" s="55"/>
      <c r="B10" s="290"/>
      <c r="C10" s="290"/>
      <c r="D10" s="55"/>
      <c r="E10" s="55"/>
      <c r="F10" s="55"/>
      <c r="G10" s="292"/>
    </row>
    <row r="11" spans="1:7" ht="15" customHeight="1">
      <c r="A11" s="55"/>
      <c r="B11" s="290"/>
      <c r="C11" s="290"/>
      <c r="D11" s="55"/>
      <c r="E11" s="55"/>
      <c r="F11" s="55"/>
      <c r="G11" s="55"/>
    </row>
    <row r="12" spans="1:7" ht="15" customHeight="1">
      <c r="A12" s="55"/>
      <c r="B12" s="290"/>
      <c r="C12" s="290"/>
      <c r="D12" s="55"/>
      <c r="E12" s="55"/>
      <c r="F12" s="55"/>
      <c r="G12" s="55"/>
    </row>
    <row r="13" spans="1:7" ht="15" customHeight="1">
      <c r="A13" s="55"/>
      <c r="B13" s="290"/>
      <c r="C13" s="290"/>
      <c r="D13" s="55"/>
      <c r="E13" s="55"/>
      <c r="F13" s="55"/>
      <c r="G13" s="55"/>
    </row>
    <row r="14" spans="1:7" ht="15" customHeight="1">
      <c r="A14" s="55"/>
      <c r="B14" s="290"/>
      <c r="C14" s="290"/>
      <c r="D14" s="55"/>
      <c r="E14" s="55"/>
      <c r="F14" s="55"/>
      <c r="G14" s="55"/>
    </row>
    <row r="15" spans="1:7" ht="15" customHeight="1">
      <c r="A15" s="55"/>
      <c r="B15" s="290"/>
      <c r="C15" s="290"/>
      <c r="D15" s="55"/>
      <c r="E15" s="55"/>
      <c r="F15" s="55"/>
      <c r="G15" s="55"/>
    </row>
    <row r="16" spans="1:7" ht="15" customHeight="1">
      <c r="A16" s="55"/>
      <c r="B16" s="290"/>
      <c r="C16" s="290"/>
      <c r="D16" s="55"/>
      <c r="E16" s="55"/>
      <c r="F16" s="55"/>
      <c r="G16" s="55"/>
    </row>
    <row r="17" spans="1:9" ht="15" customHeight="1">
      <c r="A17" s="404" t="s">
        <v>410</v>
      </c>
      <c r="B17" s="589"/>
      <c r="C17" s="589"/>
      <c r="D17" s="590"/>
      <c r="E17" s="590"/>
      <c r="F17" s="590"/>
      <c r="G17" s="591">
        <f>SUM(G7:G16)</f>
        <v>17850000</v>
      </c>
      <c r="I17" s="295"/>
    </row>
    <row r="18" spans="1:9" ht="15" customHeight="1">
      <c r="A18" s="62"/>
      <c r="B18" s="496"/>
      <c r="C18" s="496"/>
      <c r="D18" s="62"/>
      <c r="E18" s="62"/>
      <c r="F18" s="62"/>
      <c r="G18" s="62"/>
    </row>
    <row r="19" spans="1:9">
      <c r="A19" s="15" t="s">
        <v>178</v>
      </c>
      <c r="B19" s="15"/>
    </row>
    <row r="20" spans="1:9">
      <c r="A20" s="15"/>
      <c r="B20" s="15"/>
    </row>
    <row r="22" spans="1:9">
      <c r="A22" s="5"/>
      <c r="B22" s="5"/>
      <c r="E22" s="7"/>
    </row>
    <row r="23" spans="1:9">
      <c r="A23" s="8"/>
      <c r="B23" s="8"/>
      <c r="E23" s="10"/>
    </row>
  </sheetData>
  <mergeCells count="9">
    <mergeCell ref="A1:G1"/>
    <mergeCell ref="A3:G3"/>
    <mergeCell ref="A4:G4"/>
    <mergeCell ref="A5:A6"/>
    <mergeCell ref="C5:C6"/>
    <mergeCell ref="D5:D6"/>
    <mergeCell ref="E5:F5"/>
    <mergeCell ref="B5:B6"/>
    <mergeCell ref="G5:G6"/>
  </mergeCells>
  <phoneticPr fontId="0" type="noConversion"/>
  <printOptions horizontalCentered="1"/>
  <pageMargins left="0.39370078740157483" right="0.39370078740157483" top="1.6535433070866143" bottom="0.47244094488188981" header="0.19685039370078741" footer="0.19685039370078741"/>
  <pageSetup scale="80" orientation="landscape" r:id="rId1"/>
  <headerFooter scaleWithDoc="0">
    <oddHeader>&amp;C&amp;G</oddHeader>
    <oddFooter>&amp;C&amp;G</oddFooter>
  </headerFooter>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C29"/>
  <sheetViews>
    <sheetView showGridLines="0" workbookViewId="0">
      <selection activeCell="E16" sqref="E16"/>
    </sheetView>
  </sheetViews>
  <sheetFormatPr baseColWidth="10" defaultColWidth="11.42578125" defaultRowHeight="13.5"/>
  <cols>
    <col min="1" max="1" width="42.140625" style="21" customWidth="1"/>
    <col min="2" max="3" width="50.85546875" style="21" customWidth="1"/>
    <col min="4" max="16384" width="11.42578125" style="21"/>
  </cols>
  <sheetData>
    <row r="1" spans="1:3" ht="35.1" customHeight="1">
      <c r="A1" s="847" t="s">
        <v>80</v>
      </c>
      <c r="B1" s="848"/>
      <c r="C1" s="849"/>
    </row>
    <row r="2" spans="1:3" ht="6.75" customHeight="1"/>
    <row r="3" spans="1:3" s="22" customFormat="1" ht="15" customHeight="1">
      <c r="A3" s="855" t="s">
        <v>195</v>
      </c>
      <c r="B3" s="856"/>
      <c r="C3" s="857"/>
    </row>
    <row r="4" spans="1:3" s="22" customFormat="1" ht="6.75" customHeight="1"/>
    <row r="5" spans="1:3" s="22" customFormat="1" ht="15" customHeight="1">
      <c r="A5" s="855" t="s">
        <v>196</v>
      </c>
      <c r="B5" s="856"/>
      <c r="C5" s="857"/>
    </row>
    <row r="6" spans="1:3" s="22" customFormat="1" ht="6.75" customHeight="1"/>
    <row r="7" spans="1:3" s="22" customFormat="1" ht="15" customHeight="1">
      <c r="A7" s="850" t="s">
        <v>49</v>
      </c>
      <c r="B7" s="851"/>
      <c r="C7" s="852"/>
    </row>
    <row r="8" spans="1:3" s="22" customFormat="1" ht="6.75" customHeight="1">
      <c r="A8" s="858"/>
      <c r="B8" s="858"/>
      <c r="C8" s="858"/>
    </row>
    <row r="9" spans="1:3" s="22" customFormat="1" ht="15" customHeight="1">
      <c r="A9" s="23" t="s">
        <v>50</v>
      </c>
      <c r="B9" s="853"/>
      <c r="C9" s="854"/>
    </row>
    <row r="10" spans="1:3" s="22" customFormat="1" ht="15" customHeight="1">
      <c r="A10" s="23" t="s">
        <v>51</v>
      </c>
      <c r="B10" s="853"/>
      <c r="C10" s="854"/>
    </row>
    <row r="11" spans="1:3" s="22" customFormat="1" ht="15" customHeight="1">
      <c r="A11" s="23" t="s">
        <v>52</v>
      </c>
      <c r="B11" s="853"/>
      <c r="C11" s="854"/>
    </row>
    <row r="12" spans="1:3" s="22" customFormat="1" ht="15" customHeight="1">
      <c r="A12" s="23" t="s">
        <v>53</v>
      </c>
      <c r="B12" s="853"/>
      <c r="C12" s="854"/>
    </row>
    <row r="13" spans="1:3" s="22" customFormat="1" ht="15" customHeight="1">
      <c r="A13" s="24" t="s">
        <v>54</v>
      </c>
      <c r="B13" s="853"/>
      <c r="C13" s="854"/>
    </row>
    <row r="14" spans="1:3" s="22" customFormat="1" ht="33.6" customHeight="1">
      <c r="A14" s="24" t="s">
        <v>55</v>
      </c>
      <c r="B14" s="853"/>
      <c r="C14" s="859"/>
    </row>
    <row r="15" spans="1:3" s="22" customFormat="1" ht="33.6" customHeight="1">
      <c r="A15" s="24" t="s">
        <v>56</v>
      </c>
      <c r="B15" s="853"/>
      <c r="C15" s="854"/>
    </row>
    <row r="16" spans="1:3" s="22" customFormat="1" ht="33.6" customHeight="1">
      <c r="A16" s="24" t="s">
        <v>57</v>
      </c>
      <c r="B16" s="853"/>
      <c r="C16" s="854"/>
    </row>
    <row r="17" spans="1:3" s="22" customFormat="1" ht="6.75" customHeight="1"/>
    <row r="18" spans="1:3" s="22" customFormat="1" ht="15" customHeight="1">
      <c r="A18" s="850" t="s">
        <v>58</v>
      </c>
      <c r="B18" s="851"/>
      <c r="C18" s="852"/>
    </row>
    <row r="19" spans="1:3" s="22" customFormat="1" ht="29.1" customHeight="1">
      <c r="A19" s="25" t="s">
        <v>59</v>
      </c>
      <c r="B19" s="25" t="s">
        <v>60</v>
      </c>
      <c r="C19" s="26" t="s">
        <v>61</v>
      </c>
    </row>
    <row r="20" spans="1:3" s="22" customFormat="1" ht="15" customHeight="1">
      <c r="A20" s="27"/>
      <c r="B20" s="27"/>
      <c r="C20" s="28"/>
    </row>
    <row r="21" spans="1:3" s="22" customFormat="1" ht="6.75" customHeight="1"/>
    <row r="22" spans="1:3" s="22" customFormat="1" ht="15" customHeight="1">
      <c r="A22" s="850" t="s">
        <v>62</v>
      </c>
      <c r="B22" s="851"/>
      <c r="C22" s="852"/>
    </row>
    <row r="23" spans="1:3" s="22" customFormat="1" ht="15" customHeight="1">
      <c r="A23" s="25" t="s">
        <v>63</v>
      </c>
      <c r="B23" s="25" t="s">
        <v>64</v>
      </c>
      <c r="C23" s="26" t="s">
        <v>65</v>
      </c>
    </row>
    <row r="24" spans="1:3" s="22" customFormat="1" ht="15" customHeight="1">
      <c r="A24" s="27"/>
      <c r="B24" s="27"/>
      <c r="C24" s="28"/>
    </row>
    <row r="25" spans="1:3" s="22" customFormat="1" ht="6.75" customHeight="1"/>
    <row r="26" spans="1:3" s="22" customFormat="1" ht="15" customHeight="1">
      <c r="A26" s="850" t="s">
        <v>66</v>
      </c>
      <c r="B26" s="851"/>
      <c r="C26" s="852"/>
    </row>
    <row r="27" spans="1:3" s="22" customFormat="1" ht="15" customHeight="1">
      <c r="A27" s="25" t="s">
        <v>67</v>
      </c>
      <c r="B27" s="25" t="s">
        <v>68</v>
      </c>
      <c r="C27" s="26" t="s">
        <v>69</v>
      </c>
    </row>
    <row r="28" spans="1:3" s="22" customFormat="1" ht="35.1" customHeight="1">
      <c r="A28" s="29"/>
      <c r="B28" s="25"/>
      <c r="C28" s="28"/>
    </row>
    <row r="29" spans="1:3">
      <c r="A29" s="22"/>
      <c r="B29" s="22"/>
      <c r="C29" s="22"/>
    </row>
  </sheetData>
  <mergeCells count="16">
    <mergeCell ref="A18:C18"/>
    <mergeCell ref="A22:C22"/>
    <mergeCell ref="A26:C26"/>
    <mergeCell ref="B11:C11"/>
    <mergeCell ref="B12:C12"/>
    <mergeCell ref="B13:C13"/>
    <mergeCell ref="B14:C14"/>
    <mergeCell ref="B15:C15"/>
    <mergeCell ref="B16:C16"/>
    <mergeCell ref="A1:C1"/>
    <mergeCell ref="A7:C7"/>
    <mergeCell ref="B9:C9"/>
    <mergeCell ref="B10:C10"/>
    <mergeCell ref="A3:C3"/>
    <mergeCell ref="A5:C5"/>
    <mergeCell ref="A8:C8"/>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drawing r:id="rId2"/>
  <legacyDrawingHF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D24"/>
  <sheetViews>
    <sheetView showGridLines="0" tabSelected="1" topLeftCell="A10" zoomScaleSheetLayoutView="70" workbookViewId="0">
      <selection activeCell="D8" sqref="D8:D19"/>
    </sheetView>
  </sheetViews>
  <sheetFormatPr baseColWidth="10" defaultColWidth="12.5703125" defaultRowHeight="13.5"/>
  <cols>
    <col min="1" max="1" width="60.140625" style="16" customWidth="1"/>
    <col min="2" max="3" width="16.140625" style="17" customWidth="1"/>
    <col min="4" max="4" width="66.140625" style="17" customWidth="1"/>
    <col min="5" max="16384" width="12.5703125" style="17"/>
  </cols>
  <sheetData>
    <row r="1" spans="1:4" ht="35.1" customHeight="1">
      <c r="A1" s="599" t="s">
        <v>164</v>
      </c>
      <c r="B1" s="600"/>
      <c r="C1" s="600"/>
      <c r="D1" s="601"/>
    </row>
    <row r="2" spans="1:4" ht="7.5" customHeight="1">
      <c r="A2" s="18"/>
      <c r="B2" s="19"/>
      <c r="C2" s="19"/>
      <c r="D2" s="19"/>
    </row>
    <row r="3" spans="1:4" ht="20.100000000000001" customHeight="1">
      <c r="A3" s="602" t="s">
        <v>195</v>
      </c>
      <c r="B3" s="603"/>
      <c r="C3" s="603"/>
      <c r="D3" s="604"/>
    </row>
    <row r="4" spans="1:4" ht="20.100000000000001" customHeight="1">
      <c r="A4" s="602" t="s">
        <v>196</v>
      </c>
      <c r="B4" s="603"/>
      <c r="C4" s="603"/>
      <c r="D4" s="604"/>
    </row>
    <row r="5" spans="1:4" ht="26.1" customHeight="1">
      <c r="A5" s="860" t="s">
        <v>119</v>
      </c>
      <c r="B5" s="616" t="s">
        <v>114</v>
      </c>
      <c r="C5" s="862"/>
      <c r="D5" s="863" t="s">
        <v>11</v>
      </c>
    </row>
    <row r="6" spans="1:4" s="20" customFormat="1" ht="26.1" customHeight="1">
      <c r="A6" s="861"/>
      <c r="B6" s="118" t="s">
        <v>94</v>
      </c>
      <c r="C6" s="119" t="s">
        <v>16</v>
      </c>
      <c r="D6" s="864"/>
    </row>
    <row r="7" spans="1:4" s="20" customFormat="1" ht="26.1" customHeight="1">
      <c r="A7" s="268"/>
      <c r="B7" s="118"/>
      <c r="C7" s="119"/>
      <c r="D7" s="269"/>
    </row>
    <row r="8" spans="1:4" ht="42" customHeight="1">
      <c r="A8" s="262" t="s">
        <v>601</v>
      </c>
      <c r="B8" s="263">
        <v>62000000</v>
      </c>
      <c r="C8" s="263">
        <v>31375663.68</v>
      </c>
      <c r="D8" s="337" t="s">
        <v>732</v>
      </c>
    </row>
    <row r="9" spans="1:4" ht="55.15" customHeight="1">
      <c r="A9" s="262" t="s">
        <v>602</v>
      </c>
      <c r="B9" s="264">
        <v>40000000</v>
      </c>
      <c r="C9" s="264">
        <v>27500000</v>
      </c>
      <c r="D9" s="337" t="s">
        <v>733</v>
      </c>
    </row>
    <row r="10" spans="1:4" ht="52.9" customHeight="1">
      <c r="A10" s="262" t="s">
        <v>603</v>
      </c>
      <c r="B10" s="264">
        <v>35000000</v>
      </c>
      <c r="C10" s="264">
        <v>33037338.32</v>
      </c>
      <c r="D10" s="337" t="s">
        <v>734</v>
      </c>
    </row>
    <row r="11" spans="1:4" ht="54.6" customHeight="1">
      <c r="A11" s="262" t="s">
        <v>604</v>
      </c>
      <c r="B11" s="264">
        <v>23481500</v>
      </c>
      <c r="C11" s="264">
        <v>1780005</v>
      </c>
      <c r="D11" s="337" t="s">
        <v>735</v>
      </c>
    </row>
    <row r="12" spans="1:4" ht="61.15" customHeight="1">
      <c r="A12" s="262" t="s">
        <v>605</v>
      </c>
      <c r="B12" s="264">
        <v>12481127</v>
      </c>
      <c r="C12" s="264">
        <v>6188763.2800000012</v>
      </c>
      <c r="D12" s="337" t="s">
        <v>736</v>
      </c>
    </row>
    <row r="13" spans="1:4" ht="45.6" customHeight="1">
      <c r="A13" s="262" t="s">
        <v>606</v>
      </c>
      <c r="B13" s="264">
        <v>10000000</v>
      </c>
      <c r="C13" s="264">
        <v>5930815.4400000004</v>
      </c>
      <c r="D13" s="337" t="s">
        <v>737</v>
      </c>
    </row>
    <row r="14" spans="1:4" ht="34.15" customHeight="1">
      <c r="A14" s="262" t="s">
        <v>607</v>
      </c>
      <c r="B14" s="264">
        <v>8000000</v>
      </c>
      <c r="C14" s="264">
        <v>1858064.63</v>
      </c>
      <c r="D14" s="337" t="s">
        <v>738</v>
      </c>
    </row>
    <row r="15" spans="1:4" ht="39.6" customHeight="1">
      <c r="A15" s="262" t="s">
        <v>608</v>
      </c>
      <c r="B15" s="264">
        <v>3634915</v>
      </c>
      <c r="C15" s="264">
        <v>1932123.84</v>
      </c>
      <c r="D15" s="337" t="s">
        <v>739</v>
      </c>
    </row>
    <row r="16" spans="1:4" ht="43.15" customHeight="1">
      <c r="A16" s="262" t="s">
        <v>609</v>
      </c>
      <c r="B16" s="264">
        <v>5000000</v>
      </c>
      <c r="C16" s="264">
        <v>825546.87</v>
      </c>
      <c r="D16" s="337" t="s">
        <v>740</v>
      </c>
    </row>
    <row r="17" spans="1:4" ht="116.25" customHeight="1">
      <c r="A17" s="262" t="s">
        <v>610</v>
      </c>
      <c r="B17" s="264">
        <v>2000000</v>
      </c>
      <c r="C17" s="264">
        <v>899999.98</v>
      </c>
      <c r="D17" s="337" t="s">
        <v>943</v>
      </c>
    </row>
    <row r="18" spans="1:4" ht="68.45" customHeight="1">
      <c r="A18" s="262" t="s">
        <v>611</v>
      </c>
      <c r="B18" s="264">
        <v>3000000</v>
      </c>
      <c r="C18" s="264">
        <v>0</v>
      </c>
      <c r="D18" s="337" t="s">
        <v>613</v>
      </c>
    </row>
    <row r="19" spans="1:4" ht="125.25" customHeight="1">
      <c r="A19" s="262" t="s">
        <v>612</v>
      </c>
      <c r="B19" s="264">
        <v>7000000</v>
      </c>
      <c r="C19" s="264">
        <v>6999999.8700000001</v>
      </c>
      <c r="D19" s="337" t="s">
        <v>671</v>
      </c>
    </row>
    <row r="20" spans="1:4" ht="20.25" customHeight="1">
      <c r="A20" s="265" t="s">
        <v>410</v>
      </c>
      <c r="B20" s="266">
        <f>SUM(B8:B19)</f>
        <v>211597542</v>
      </c>
      <c r="C20" s="266">
        <f>SUM(C8:C19)</f>
        <v>118328320.91000001</v>
      </c>
      <c r="D20" s="267"/>
    </row>
    <row r="21" spans="1:4" ht="20.25" customHeight="1">
      <c r="A21" s="104"/>
      <c r="B21" s="105"/>
      <c r="C21" s="105"/>
      <c r="D21" s="105"/>
    </row>
    <row r="22" spans="1:4">
      <c r="A22" s="15" t="s">
        <v>165</v>
      </c>
    </row>
    <row r="23" spans="1:4">
      <c r="A23" s="5"/>
      <c r="C23" s="7"/>
    </row>
    <row r="24" spans="1:4">
      <c r="A24" s="8"/>
      <c r="C24" s="10"/>
    </row>
  </sheetData>
  <mergeCells count="6">
    <mergeCell ref="A5:A6"/>
    <mergeCell ref="B5:C5"/>
    <mergeCell ref="D5:D6"/>
    <mergeCell ref="A1:D1"/>
    <mergeCell ref="A3:D3"/>
    <mergeCell ref="A4:D4"/>
  </mergeCells>
  <conditionalFormatting sqref="A3">
    <cfRule type="cellIs" dxfId="3" priority="2" stopIfTrue="1" operator="equal">
      <formula>"VAYA A LA HOJA INICIO Y SELECIONE LA UNIDAD RESPONSABLE CORRESPONDIENTE A ESTE INFORME"</formula>
    </cfRule>
  </conditionalFormatting>
  <conditionalFormatting sqref="A4">
    <cfRule type="cellIs" dxfId="2" priority="1" stopIfTrue="1" operator="equal">
      <formula>"VAYA A LA HOJA INICIO Y SELECIONE EL PERIODO CORRESPONDIENTE A ESTE INFORME"</formula>
    </cfRule>
  </conditionalFormatting>
  <dataValidations count="1">
    <dataValidation allowBlank="1" sqref="A3"/>
  </dataValidations>
  <printOptions horizontalCentered="1"/>
  <pageMargins left="0.39370078740157483" right="0.39370078740157483" top="1.6535433070866143" bottom="0.47244094488188981" header="0.19685039370078741" footer="0.19685039370078741"/>
  <pageSetup scale="80" orientation="landscape" r:id="rId1"/>
  <headerFooter scaleWithDoc="0">
    <oddHeader>&amp;C&amp;G</oddHeader>
    <oddFooter>&amp;C&amp;G</oddFooter>
  </headerFooter>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H97"/>
  <sheetViews>
    <sheetView showGridLines="0" topLeftCell="A83" zoomScale="82" zoomScaleNormal="82" zoomScaleSheetLayoutView="70" workbookViewId="0">
      <selection activeCell="A8" sqref="A8:E87"/>
    </sheetView>
  </sheetViews>
  <sheetFormatPr baseColWidth="10" defaultColWidth="9.140625" defaultRowHeight="13.5"/>
  <cols>
    <col min="1" max="1" width="34.85546875" style="1" customWidth="1"/>
    <col min="2" max="2" width="31.140625" style="1" customWidth="1"/>
    <col min="3" max="3" width="30" style="1" customWidth="1"/>
    <col min="4" max="4" width="12.5703125" style="1" bestFit="1" customWidth="1"/>
    <col min="5" max="7" width="18.28515625" style="1" customWidth="1"/>
    <col min="8" max="8" width="14.7109375" style="1" bestFit="1" customWidth="1"/>
    <col min="9" max="16384" width="9.140625" style="1"/>
  </cols>
  <sheetData>
    <row r="1" spans="1:7" ht="35.1" customHeight="1">
      <c r="A1" s="599" t="s">
        <v>32</v>
      </c>
      <c r="B1" s="600"/>
      <c r="C1" s="600"/>
      <c r="D1" s="600"/>
      <c r="E1" s="600"/>
      <c r="F1" s="600"/>
      <c r="G1" s="601"/>
    </row>
    <row r="2" spans="1:7" s="12" customFormat="1" ht="8.25" customHeight="1">
      <c r="A2" s="11"/>
      <c r="B2" s="11"/>
      <c r="C2" s="11"/>
      <c r="D2" s="11"/>
      <c r="E2" s="11"/>
      <c r="F2" s="11"/>
      <c r="G2" s="11"/>
    </row>
    <row r="3" spans="1:7" s="12" customFormat="1" ht="19.5" customHeight="1">
      <c r="A3" s="602" t="s">
        <v>195</v>
      </c>
      <c r="B3" s="603"/>
      <c r="C3" s="603"/>
      <c r="D3" s="603"/>
      <c r="E3" s="603"/>
      <c r="F3" s="603"/>
      <c r="G3" s="604"/>
    </row>
    <row r="4" spans="1:7" s="12" customFormat="1" ht="19.5" customHeight="1">
      <c r="A4" s="602" t="s">
        <v>196</v>
      </c>
      <c r="B4" s="603"/>
      <c r="C4" s="603"/>
      <c r="D4" s="603"/>
      <c r="E4" s="603"/>
      <c r="F4" s="603"/>
      <c r="G4" s="604"/>
    </row>
    <row r="5" spans="1:7" ht="9" customHeight="1"/>
    <row r="6" spans="1:7" ht="20.100000000000001" customHeight="1">
      <c r="A6" s="597" t="s">
        <v>34</v>
      </c>
      <c r="B6" s="597" t="s">
        <v>33</v>
      </c>
      <c r="C6" s="597" t="s">
        <v>11</v>
      </c>
      <c r="D6" s="597" t="s">
        <v>35</v>
      </c>
      <c r="E6" s="616" t="s">
        <v>92</v>
      </c>
      <c r="F6" s="617"/>
      <c r="G6" s="844"/>
    </row>
    <row r="7" spans="1:7" s="13" customFormat="1" ht="28.5" customHeight="1">
      <c r="A7" s="598"/>
      <c r="B7" s="598"/>
      <c r="C7" s="598"/>
      <c r="D7" s="598"/>
      <c r="E7" s="109" t="s">
        <v>162</v>
      </c>
      <c r="F7" s="109" t="s">
        <v>161</v>
      </c>
      <c r="G7" s="109" t="s">
        <v>36</v>
      </c>
    </row>
    <row r="8" spans="1:7" ht="79.900000000000006" customHeight="1">
      <c r="A8" s="365" t="s">
        <v>755</v>
      </c>
      <c r="B8" s="366" t="s">
        <v>748</v>
      </c>
      <c r="C8" s="367" t="s">
        <v>773</v>
      </c>
      <c r="D8" s="368">
        <v>0</v>
      </c>
      <c r="E8" s="203">
        <v>757762.3</v>
      </c>
      <c r="F8" s="338">
        <v>0</v>
      </c>
      <c r="G8" s="338">
        <v>0</v>
      </c>
    </row>
    <row r="9" spans="1:7" ht="67.900000000000006" customHeight="1">
      <c r="A9" s="365" t="s">
        <v>413</v>
      </c>
      <c r="B9" s="366" t="s">
        <v>749</v>
      </c>
      <c r="C9" s="367" t="s">
        <v>778</v>
      </c>
      <c r="D9" s="368">
        <v>1</v>
      </c>
      <c r="E9" s="203">
        <v>757762.3</v>
      </c>
      <c r="F9" s="203">
        <v>757762.3</v>
      </c>
      <c r="G9" s="203">
        <v>757762.3</v>
      </c>
    </row>
    <row r="10" spans="1:7" ht="88.15" customHeight="1">
      <c r="A10" s="365" t="s">
        <v>984</v>
      </c>
      <c r="B10" s="497" t="s">
        <v>750</v>
      </c>
      <c r="C10" s="367" t="s">
        <v>944</v>
      </c>
      <c r="D10" s="368">
        <v>0</v>
      </c>
      <c r="E10" s="203">
        <v>757762.3</v>
      </c>
      <c r="F10" s="338">
        <v>0</v>
      </c>
      <c r="G10" s="338">
        <v>0</v>
      </c>
    </row>
    <row r="11" spans="1:7" ht="30.6" customHeight="1">
      <c r="A11" s="365" t="s">
        <v>756</v>
      </c>
      <c r="B11" s="365" t="s">
        <v>751</v>
      </c>
      <c r="C11" s="367" t="s">
        <v>754</v>
      </c>
      <c r="D11" s="368">
        <v>0</v>
      </c>
      <c r="E11" s="203">
        <v>757762.3</v>
      </c>
      <c r="F11" s="338">
        <v>0</v>
      </c>
      <c r="G11" s="338">
        <v>0</v>
      </c>
    </row>
    <row r="12" spans="1:7" ht="94.9" customHeight="1">
      <c r="A12" s="365" t="s">
        <v>757</v>
      </c>
      <c r="B12" s="366" t="s">
        <v>752</v>
      </c>
      <c r="C12" s="367" t="s">
        <v>753</v>
      </c>
      <c r="D12" s="368">
        <v>1</v>
      </c>
      <c r="E12" s="203">
        <v>757762.3</v>
      </c>
      <c r="F12" s="203">
        <v>717192.05</v>
      </c>
      <c r="G12" s="203">
        <v>717192.05</v>
      </c>
    </row>
    <row r="13" spans="1:7" ht="64.150000000000006" customHeight="1">
      <c r="A13" s="365" t="s">
        <v>758</v>
      </c>
      <c r="B13" s="366" t="s">
        <v>759</v>
      </c>
      <c r="C13" s="367" t="s">
        <v>760</v>
      </c>
      <c r="D13" s="368">
        <v>1</v>
      </c>
      <c r="E13" s="203">
        <v>757762.3</v>
      </c>
      <c r="F13" s="203">
        <v>754411.17999999993</v>
      </c>
      <c r="G13" s="203">
        <v>754411.17999999993</v>
      </c>
    </row>
    <row r="14" spans="1:7" ht="29.45" customHeight="1">
      <c r="A14" s="365" t="s">
        <v>761</v>
      </c>
      <c r="B14" s="365" t="s">
        <v>763</v>
      </c>
      <c r="C14" s="367" t="s">
        <v>762</v>
      </c>
      <c r="D14" s="368">
        <v>0.5</v>
      </c>
      <c r="E14" s="203">
        <v>757762.3</v>
      </c>
      <c r="F14" s="203">
        <v>698275</v>
      </c>
      <c r="G14" s="203">
        <v>698275</v>
      </c>
    </row>
    <row r="15" spans="1:7" ht="82.15" customHeight="1">
      <c r="A15" s="365" t="s">
        <v>764</v>
      </c>
      <c r="B15" s="366" t="s">
        <v>765</v>
      </c>
      <c r="C15" s="367" t="s">
        <v>766</v>
      </c>
      <c r="D15" s="368">
        <v>1</v>
      </c>
      <c r="E15" s="203">
        <v>757762.3</v>
      </c>
      <c r="F15" s="203">
        <v>689941.2300000001</v>
      </c>
      <c r="G15" s="203">
        <v>689941.2300000001</v>
      </c>
    </row>
    <row r="16" spans="1:7" ht="135" customHeight="1">
      <c r="A16" s="365" t="s">
        <v>989</v>
      </c>
      <c r="B16" s="366" t="s">
        <v>767</v>
      </c>
      <c r="C16" s="367" t="s">
        <v>945</v>
      </c>
      <c r="D16" s="368">
        <v>0</v>
      </c>
      <c r="E16" s="203">
        <v>757762.3</v>
      </c>
      <c r="F16" s="338">
        <v>0</v>
      </c>
      <c r="G16" s="338">
        <v>0</v>
      </c>
    </row>
    <row r="17" spans="1:8" ht="83.45" customHeight="1">
      <c r="A17" s="365" t="s">
        <v>990</v>
      </c>
      <c r="B17" s="365" t="s">
        <v>768</v>
      </c>
      <c r="C17" s="367" t="s">
        <v>946</v>
      </c>
      <c r="D17" s="369">
        <v>30</v>
      </c>
      <c r="E17" s="203">
        <v>757762.3</v>
      </c>
      <c r="F17" s="203">
        <v>378881.15</v>
      </c>
      <c r="G17" s="203">
        <v>378881.15</v>
      </c>
    </row>
    <row r="18" spans="1:8" ht="48" customHeight="1">
      <c r="A18" s="365" t="s">
        <v>769</v>
      </c>
      <c r="B18" s="365" t="s">
        <v>770</v>
      </c>
      <c r="C18" s="367" t="s">
        <v>771</v>
      </c>
      <c r="D18" s="369">
        <v>30</v>
      </c>
      <c r="E18" s="203">
        <v>757762.3</v>
      </c>
      <c r="F18" s="203">
        <v>378881.15</v>
      </c>
      <c r="G18" s="203">
        <v>378881.15</v>
      </c>
    </row>
    <row r="19" spans="1:8" ht="79.5" customHeight="1">
      <c r="A19" s="365" t="s">
        <v>415</v>
      </c>
      <c r="B19" s="366" t="s">
        <v>772</v>
      </c>
      <c r="C19" s="367" t="s">
        <v>773</v>
      </c>
      <c r="D19" s="368">
        <v>1</v>
      </c>
      <c r="E19" s="203">
        <v>757762.3</v>
      </c>
      <c r="F19" s="203">
        <v>671788.62</v>
      </c>
      <c r="G19" s="203">
        <v>671788.62</v>
      </c>
    </row>
    <row r="20" spans="1:8" ht="85.9" customHeight="1">
      <c r="A20" s="365" t="s">
        <v>774</v>
      </c>
      <c r="B20" s="366" t="s">
        <v>775</v>
      </c>
      <c r="C20" s="367" t="s">
        <v>773</v>
      </c>
      <c r="D20" s="368">
        <v>1</v>
      </c>
      <c r="E20" s="203">
        <v>757762.3</v>
      </c>
      <c r="F20" s="203">
        <v>505692.77</v>
      </c>
      <c r="G20" s="203">
        <v>505692.77</v>
      </c>
    </row>
    <row r="21" spans="1:8" ht="69" customHeight="1">
      <c r="A21" s="365" t="s">
        <v>776</v>
      </c>
      <c r="B21" s="366" t="s">
        <v>777</v>
      </c>
      <c r="C21" s="367" t="s">
        <v>778</v>
      </c>
      <c r="D21" s="368">
        <v>1</v>
      </c>
      <c r="E21" s="203">
        <v>757762.3</v>
      </c>
      <c r="F21" s="203">
        <v>745830.98</v>
      </c>
      <c r="G21" s="203">
        <v>745830.98</v>
      </c>
    </row>
    <row r="22" spans="1:8" ht="66.599999999999994" customHeight="1">
      <c r="A22" s="365" t="s">
        <v>779</v>
      </c>
      <c r="B22" s="366" t="s">
        <v>780</v>
      </c>
      <c r="C22" s="367" t="s">
        <v>778</v>
      </c>
      <c r="D22" s="368">
        <v>1</v>
      </c>
      <c r="E22" s="203">
        <v>757762.3</v>
      </c>
      <c r="F22" s="203">
        <v>734616.57</v>
      </c>
      <c r="G22" s="203">
        <v>734616.57</v>
      </c>
    </row>
    <row r="23" spans="1:8" ht="94.15" customHeight="1">
      <c r="A23" s="365" t="s">
        <v>781</v>
      </c>
      <c r="B23" s="366" t="s">
        <v>782</v>
      </c>
      <c r="C23" s="367" t="s">
        <v>783</v>
      </c>
      <c r="D23" s="368">
        <v>0</v>
      </c>
      <c r="E23" s="203">
        <v>757762.3</v>
      </c>
      <c r="F23" s="338">
        <v>0</v>
      </c>
      <c r="G23" s="338">
        <v>0</v>
      </c>
    </row>
    <row r="24" spans="1:8" ht="76.150000000000006" customHeight="1">
      <c r="A24" s="365" t="s">
        <v>784</v>
      </c>
      <c r="B24" s="366" t="s">
        <v>785</v>
      </c>
      <c r="C24" s="367" t="s">
        <v>786</v>
      </c>
      <c r="D24" s="368">
        <v>1</v>
      </c>
      <c r="E24" s="203">
        <v>757762.3</v>
      </c>
      <c r="F24" s="203">
        <v>668269.9</v>
      </c>
      <c r="G24" s="203">
        <v>668269.9</v>
      </c>
    </row>
    <row r="25" spans="1:8" ht="64.900000000000006" customHeight="1">
      <c r="A25" s="365" t="s">
        <v>787</v>
      </c>
      <c r="B25" s="366" t="s">
        <v>788</v>
      </c>
      <c r="C25" s="367" t="s">
        <v>778</v>
      </c>
      <c r="D25" s="368">
        <v>1</v>
      </c>
      <c r="E25" s="203">
        <v>757762.3</v>
      </c>
      <c r="F25" s="203">
        <v>698870.55999999994</v>
      </c>
      <c r="G25" s="203">
        <v>698870.55999999994</v>
      </c>
    </row>
    <row r="26" spans="1:8" ht="93" customHeight="1">
      <c r="A26" s="365" t="s">
        <v>791</v>
      </c>
      <c r="B26" s="366" t="s">
        <v>789</v>
      </c>
      <c r="C26" s="367" t="s">
        <v>947</v>
      </c>
      <c r="D26" s="368">
        <v>1</v>
      </c>
      <c r="E26" s="203">
        <v>757762.3</v>
      </c>
      <c r="F26" s="203">
        <v>744041.48</v>
      </c>
      <c r="G26" s="203">
        <v>744041.48</v>
      </c>
    </row>
    <row r="27" spans="1:8" ht="78" customHeight="1">
      <c r="A27" s="365" t="s">
        <v>792</v>
      </c>
      <c r="B27" s="366" t="s">
        <v>793</v>
      </c>
      <c r="C27" s="367" t="s">
        <v>790</v>
      </c>
      <c r="D27" s="368">
        <v>1</v>
      </c>
      <c r="E27" s="203">
        <v>757762.3</v>
      </c>
      <c r="F27" s="203">
        <v>757762.3</v>
      </c>
      <c r="G27" s="203">
        <v>757762.3</v>
      </c>
    </row>
    <row r="28" spans="1:8" ht="96" customHeight="1">
      <c r="A28" s="365" t="s">
        <v>794</v>
      </c>
      <c r="B28" s="366" t="s">
        <v>795</v>
      </c>
      <c r="C28" s="367" t="s">
        <v>783</v>
      </c>
      <c r="D28" s="368">
        <v>0</v>
      </c>
      <c r="E28" s="203">
        <v>757762.3</v>
      </c>
      <c r="F28" s="203">
        <v>0</v>
      </c>
      <c r="G28" s="203">
        <v>0</v>
      </c>
    </row>
    <row r="29" spans="1:8" ht="82.9" customHeight="1">
      <c r="A29" s="365" t="s">
        <v>417</v>
      </c>
      <c r="B29" s="366" t="s">
        <v>796</v>
      </c>
      <c r="C29" s="367" t="s">
        <v>773</v>
      </c>
      <c r="D29" s="368">
        <v>1</v>
      </c>
      <c r="E29" s="203">
        <v>757762.3</v>
      </c>
      <c r="F29" s="203">
        <v>706141.2</v>
      </c>
      <c r="G29" s="203">
        <v>1217.1099999999999</v>
      </c>
      <c r="H29" s="414"/>
    </row>
    <row r="30" spans="1:8" ht="43.9" customHeight="1">
      <c r="A30" s="365" t="s">
        <v>797</v>
      </c>
      <c r="B30" s="365" t="s">
        <v>798</v>
      </c>
      <c r="C30" s="367" t="s">
        <v>948</v>
      </c>
      <c r="D30" s="369">
        <v>30</v>
      </c>
      <c r="E30" s="203">
        <v>757762.3</v>
      </c>
      <c r="F30" s="203">
        <v>378881.15</v>
      </c>
      <c r="G30" s="203">
        <v>378881.15</v>
      </c>
    </row>
    <row r="31" spans="1:8" ht="95.45" customHeight="1">
      <c r="A31" s="365" t="s">
        <v>418</v>
      </c>
      <c r="B31" s="366" t="s">
        <v>799</v>
      </c>
      <c r="C31" s="367" t="s">
        <v>783</v>
      </c>
      <c r="D31" s="368">
        <v>0</v>
      </c>
      <c r="E31" s="203">
        <v>757762.3</v>
      </c>
      <c r="F31" s="338">
        <v>0</v>
      </c>
      <c r="G31" s="338">
        <v>0</v>
      </c>
    </row>
    <row r="32" spans="1:8" ht="63.6" customHeight="1">
      <c r="A32" s="365" t="s">
        <v>985</v>
      </c>
      <c r="B32" s="366" t="s">
        <v>780</v>
      </c>
      <c r="C32" s="367" t="s">
        <v>778</v>
      </c>
      <c r="D32" s="368">
        <v>1</v>
      </c>
      <c r="E32" s="203">
        <v>757762.3</v>
      </c>
      <c r="F32" s="338">
        <v>0</v>
      </c>
      <c r="G32" s="338">
        <v>0</v>
      </c>
    </row>
    <row r="33" spans="1:7" ht="94.9" customHeight="1">
      <c r="A33" s="365" t="s">
        <v>800</v>
      </c>
      <c r="B33" s="366" t="s">
        <v>801</v>
      </c>
      <c r="C33" s="367" t="s">
        <v>783</v>
      </c>
      <c r="D33" s="368">
        <v>0</v>
      </c>
      <c r="E33" s="203">
        <v>757762.3</v>
      </c>
      <c r="F33" s="338">
        <v>0</v>
      </c>
      <c r="G33" s="338">
        <v>0</v>
      </c>
    </row>
    <row r="34" spans="1:7" ht="44.45" customHeight="1">
      <c r="A34" s="365" t="s">
        <v>991</v>
      </c>
      <c r="B34" s="365" t="s">
        <v>802</v>
      </c>
      <c r="C34" s="367" t="s">
        <v>803</v>
      </c>
      <c r="D34" s="369">
        <v>30</v>
      </c>
      <c r="E34" s="203">
        <v>757762.3</v>
      </c>
      <c r="F34" s="203">
        <v>378881.15</v>
      </c>
      <c r="G34" s="203">
        <v>378881.15</v>
      </c>
    </row>
    <row r="35" spans="1:7" ht="44.45" customHeight="1">
      <c r="A35" s="365" t="s">
        <v>804</v>
      </c>
      <c r="B35" s="365" t="s">
        <v>805</v>
      </c>
      <c r="C35" s="367" t="s">
        <v>806</v>
      </c>
      <c r="D35" s="368">
        <v>0.25</v>
      </c>
      <c r="E35" s="203">
        <v>757762.3</v>
      </c>
      <c r="F35" s="338">
        <v>406786.15</v>
      </c>
      <c r="G35" s="338">
        <v>406786.15</v>
      </c>
    </row>
    <row r="36" spans="1:7" ht="96" customHeight="1">
      <c r="A36" s="365" t="s">
        <v>419</v>
      </c>
      <c r="B36" s="366" t="s">
        <v>807</v>
      </c>
      <c r="C36" s="367" t="s">
        <v>808</v>
      </c>
      <c r="D36" s="368">
        <v>0</v>
      </c>
      <c r="E36" s="203">
        <v>757762.3</v>
      </c>
      <c r="F36" s="338">
        <v>0</v>
      </c>
      <c r="G36" s="338">
        <v>0</v>
      </c>
    </row>
    <row r="37" spans="1:7" ht="63.6" customHeight="1">
      <c r="A37" s="365" t="s">
        <v>420</v>
      </c>
      <c r="B37" s="366" t="s">
        <v>809</v>
      </c>
      <c r="C37" s="367" t="s">
        <v>778</v>
      </c>
      <c r="D37" s="368">
        <v>1</v>
      </c>
      <c r="E37" s="203">
        <v>757762.3</v>
      </c>
      <c r="F37" s="203">
        <v>751392.51</v>
      </c>
      <c r="G37" s="203">
        <v>751392.51</v>
      </c>
    </row>
    <row r="38" spans="1:7" ht="85.15" customHeight="1">
      <c r="A38" s="365" t="s">
        <v>992</v>
      </c>
      <c r="B38" s="365" t="s">
        <v>810</v>
      </c>
      <c r="C38" s="367" t="s">
        <v>949</v>
      </c>
      <c r="D38" s="368">
        <v>0.3</v>
      </c>
      <c r="E38" s="203">
        <v>757762.3</v>
      </c>
      <c r="F38" s="203">
        <v>378881.15</v>
      </c>
      <c r="G38" s="203">
        <v>378881.15</v>
      </c>
    </row>
    <row r="39" spans="1:7" ht="99.6" customHeight="1">
      <c r="A39" s="365" t="s">
        <v>421</v>
      </c>
      <c r="B39" s="366" t="s">
        <v>811</v>
      </c>
      <c r="C39" s="367" t="s">
        <v>783</v>
      </c>
      <c r="D39" s="368">
        <v>0</v>
      </c>
      <c r="E39" s="203">
        <v>757762.3</v>
      </c>
      <c r="F39" s="338">
        <v>0</v>
      </c>
      <c r="G39" s="338">
        <v>0</v>
      </c>
    </row>
    <row r="40" spans="1:7" ht="86.45" customHeight="1">
      <c r="A40" s="365" t="s">
        <v>422</v>
      </c>
      <c r="B40" s="366" t="s">
        <v>812</v>
      </c>
      <c r="C40" s="367" t="s">
        <v>773</v>
      </c>
      <c r="D40" s="368">
        <v>1</v>
      </c>
      <c r="E40" s="203">
        <v>757762.3</v>
      </c>
      <c r="F40" s="203">
        <v>706141.2</v>
      </c>
      <c r="G40" s="203">
        <v>1217.1099999999999</v>
      </c>
    </row>
    <row r="41" spans="1:7" ht="88.15" customHeight="1">
      <c r="A41" s="365" t="s">
        <v>993</v>
      </c>
      <c r="B41" s="366" t="s">
        <v>813</v>
      </c>
      <c r="C41" s="367" t="s">
        <v>950</v>
      </c>
      <c r="D41" s="368">
        <v>0</v>
      </c>
      <c r="E41" s="203">
        <v>757762.3</v>
      </c>
      <c r="F41" s="338">
        <v>0</v>
      </c>
      <c r="G41" s="338">
        <v>0</v>
      </c>
    </row>
    <row r="42" spans="1:7" ht="64.900000000000006" customHeight="1">
      <c r="A42" s="365" t="s">
        <v>423</v>
      </c>
      <c r="B42" s="366" t="s">
        <v>814</v>
      </c>
      <c r="C42" s="367" t="s">
        <v>778</v>
      </c>
      <c r="D42" s="368">
        <v>1</v>
      </c>
      <c r="E42" s="203">
        <v>757762.3</v>
      </c>
      <c r="F42" s="203">
        <v>701259.18</v>
      </c>
      <c r="G42" s="203">
        <v>701259.18</v>
      </c>
    </row>
    <row r="43" spans="1:7" ht="68.45" customHeight="1">
      <c r="A43" s="365" t="s">
        <v>424</v>
      </c>
      <c r="B43" s="366" t="s">
        <v>815</v>
      </c>
      <c r="C43" s="367" t="s">
        <v>778</v>
      </c>
      <c r="D43" s="368">
        <v>1</v>
      </c>
      <c r="E43" s="203">
        <v>757762.3</v>
      </c>
      <c r="F43" s="203">
        <v>0</v>
      </c>
      <c r="G43" s="203">
        <v>0</v>
      </c>
    </row>
    <row r="44" spans="1:7" ht="84" customHeight="1">
      <c r="A44" s="365" t="s">
        <v>425</v>
      </c>
      <c r="B44" s="366" t="s">
        <v>816</v>
      </c>
      <c r="C44" s="367" t="s">
        <v>817</v>
      </c>
      <c r="D44" s="368">
        <v>1</v>
      </c>
      <c r="E44" s="203">
        <v>757762.3</v>
      </c>
      <c r="F44" s="203">
        <v>1217.1099999999999</v>
      </c>
      <c r="G44" s="203">
        <v>1217.1099999999999</v>
      </c>
    </row>
    <row r="45" spans="1:7" ht="64.150000000000006" customHeight="1">
      <c r="A45" s="365" t="s">
        <v>426</v>
      </c>
      <c r="B45" s="366" t="s">
        <v>818</v>
      </c>
      <c r="C45" s="367" t="s">
        <v>778</v>
      </c>
      <c r="D45" s="368">
        <v>1</v>
      </c>
      <c r="E45" s="203">
        <v>757762.3</v>
      </c>
      <c r="F45" s="203">
        <v>751079.27</v>
      </c>
      <c r="G45" s="203">
        <v>751079.27</v>
      </c>
    </row>
    <row r="46" spans="1:7" ht="118.9" customHeight="1">
      <c r="A46" s="365" t="s">
        <v>986</v>
      </c>
      <c r="B46" s="366" t="s">
        <v>819</v>
      </c>
      <c r="C46" s="367" t="s">
        <v>951</v>
      </c>
      <c r="D46" s="368">
        <v>0</v>
      </c>
      <c r="E46" s="203">
        <v>757762.3</v>
      </c>
      <c r="F46" s="338">
        <v>0</v>
      </c>
      <c r="G46" s="338">
        <v>0</v>
      </c>
    </row>
    <row r="47" spans="1:7" ht="115.15" customHeight="1">
      <c r="A47" s="365" t="s">
        <v>987</v>
      </c>
      <c r="B47" s="366" t="s">
        <v>820</v>
      </c>
      <c r="C47" s="367" t="s">
        <v>951</v>
      </c>
      <c r="D47" s="368">
        <v>0</v>
      </c>
      <c r="E47" s="203">
        <v>757762.3</v>
      </c>
      <c r="F47" s="338">
        <v>0</v>
      </c>
      <c r="G47" s="338">
        <v>0</v>
      </c>
    </row>
    <row r="48" spans="1:7" ht="72" customHeight="1">
      <c r="A48" s="365" t="s">
        <v>821</v>
      </c>
      <c r="B48" s="365" t="s">
        <v>822</v>
      </c>
      <c r="C48" s="367" t="s">
        <v>823</v>
      </c>
      <c r="D48" s="369">
        <v>100</v>
      </c>
      <c r="E48" s="203">
        <v>757762.3</v>
      </c>
      <c r="F48" s="203">
        <v>378881.15</v>
      </c>
      <c r="G48" s="203">
        <v>378881.15</v>
      </c>
    </row>
    <row r="49" spans="1:7" ht="97.15" customHeight="1">
      <c r="A49" s="365" t="s">
        <v>824</v>
      </c>
      <c r="B49" s="366" t="s">
        <v>825</v>
      </c>
      <c r="C49" s="367" t="s">
        <v>783</v>
      </c>
      <c r="D49" s="368">
        <v>0</v>
      </c>
      <c r="E49" s="203">
        <v>757762.3</v>
      </c>
      <c r="F49" s="338">
        <v>0</v>
      </c>
      <c r="G49" s="338">
        <v>0</v>
      </c>
    </row>
    <row r="50" spans="1:7" ht="53.45" customHeight="1">
      <c r="A50" s="365" t="s">
        <v>826</v>
      </c>
      <c r="B50" s="365" t="s">
        <v>959</v>
      </c>
      <c r="C50" s="367" t="s">
        <v>827</v>
      </c>
      <c r="D50" s="368">
        <v>0.3</v>
      </c>
      <c r="E50" s="203">
        <v>757762.3</v>
      </c>
      <c r="F50" s="203">
        <v>378881.15</v>
      </c>
      <c r="G50" s="203">
        <v>378881.15</v>
      </c>
    </row>
    <row r="51" spans="1:7" ht="78" customHeight="1">
      <c r="A51" s="365" t="s">
        <v>427</v>
      </c>
      <c r="B51" s="366" t="s">
        <v>828</v>
      </c>
      <c r="C51" s="367" t="s">
        <v>829</v>
      </c>
      <c r="D51" s="368">
        <v>0</v>
      </c>
      <c r="E51" s="203">
        <v>757762.3</v>
      </c>
      <c r="F51" s="338">
        <v>0</v>
      </c>
      <c r="G51" s="338">
        <v>0</v>
      </c>
    </row>
    <row r="52" spans="1:7" ht="71.45" customHeight="1">
      <c r="A52" s="365" t="s">
        <v>428</v>
      </c>
      <c r="B52" s="366" t="s">
        <v>830</v>
      </c>
      <c r="C52" s="367" t="s">
        <v>790</v>
      </c>
      <c r="D52" s="368">
        <v>1</v>
      </c>
      <c r="E52" s="203">
        <v>757762.3</v>
      </c>
      <c r="F52" s="203">
        <v>717192.05</v>
      </c>
      <c r="G52" s="203">
        <v>717192.05</v>
      </c>
    </row>
    <row r="53" spans="1:7" ht="52.9" customHeight="1">
      <c r="A53" s="365" t="s">
        <v>429</v>
      </c>
      <c r="B53" s="366" t="s">
        <v>952</v>
      </c>
      <c r="C53" s="367" t="s">
        <v>831</v>
      </c>
      <c r="D53" s="368">
        <v>0</v>
      </c>
      <c r="E53" s="203">
        <v>757762.3</v>
      </c>
      <c r="F53" s="338">
        <v>0</v>
      </c>
      <c r="G53" s="338">
        <v>0</v>
      </c>
    </row>
    <row r="54" spans="1:7" ht="63" customHeight="1">
      <c r="A54" s="365" t="s">
        <v>430</v>
      </c>
      <c r="B54" s="366" t="s">
        <v>832</v>
      </c>
      <c r="C54" s="367" t="s">
        <v>833</v>
      </c>
      <c r="D54" s="368">
        <v>1</v>
      </c>
      <c r="E54" s="203">
        <v>757762.3</v>
      </c>
      <c r="F54" s="203">
        <v>753826.35</v>
      </c>
      <c r="G54" s="203">
        <v>753826.35</v>
      </c>
    </row>
    <row r="55" spans="1:7" ht="34.15" customHeight="1">
      <c r="A55" s="365" t="s">
        <v>834</v>
      </c>
      <c r="B55" s="365" t="s">
        <v>835</v>
      </c>
      <c r="C55" s="367" t="s">
        <v>431</v>
      </c>
      <c r="D55" s="368">
        <v>0.25</v>
      </c>
      <c r="E55" s="203">
        <v>757762.3</v>
      </c>
      <c r="F55" s="338">
        <v>507246.71</v>
      </c>
      <c r="G55" s="338">
        <v>507246.71</v>
      </c>
    </row>
    <row r="56" spans="1:7" ht="128.44999999999999" customHeight="1">
      <c r="A56" s="365" t="s">
        <v>988</v>
      </c>
      <c r="B56" s="366" t="s">
        <v>836</v>
      </c>
      <c r="C56" s="367" t="s">
        <v>953</v>
      </c>
      <c r="D56" s="368">
        <v>0</v>
      </c>
      <c r="E56" s="203">
        <v>757762.3</v>
      </c>
      <c r="F56" s="338">
        <v>0</v>
      </c>
      <c r="G56" s="338">
        <v>0</v>
      </c>
    </row>
    <row r="57" spans="1:7" ht="65.45" customHeight="1">
      <c r="A57" s="365" t="s">
        <v>837</v>
      </c>
      <c r="B57" s="366" t="s">
        <v>838</v>
      </c>
      <c r="C57" s="367" t="s">
        <v>778</v>
      </c>
      <c r="D57" s="368">
        <v>1</v>
      </c>
      <c r="E57" s="203">
        <v>757762.3</v>
      </c>
      <c r="F57" s="203">
        <v>752173.65999999992</v>
      </c>
      <c r="G57" s="203">
        <v>752173.65999999992</v>
      </c>
    </row>
    <row r="58" spans="1:7" ht="73.150000000000006" customHeight="1">
      <c r="A58" s="365" t="s">
        <v>432</v>
      </c>
      <c r="B58" s="366" t="s">
        <v>839</v>
      </c>
      <c r="C58" s="367" t="s">
        <v>840</v>
      </c>
      <c r="D58" s="368">
        <v>1</v>
      </c>
      <c r="E58" s="203">
        <v>757762.3</v>
      </c>
      <c r="F58" s="203">
        <v>701546.77</v>
      </c>
      <c r="G58" s="203">
        <v>701546.77</v>
      </c>
    </row>
    <row r="59" spans="1:7" ht="33" customHeight="1">
      <c r="A59" s="365" t="s">
        <v>841</v>
      </c>
      <c r="B59" s="365" t="s">
        <v>842</v>
      </c>
      <c r="C59" s="367" t="s">
        <v>843</v>
      </c>
      <c r="D59" s="368">
        <v>0.25</v>
      </c>
      <c r="E59" s="203">
        <v>757762.3</v>
      </c>
      <c r="F59" s="203">
        <v>507064.69</v>
      </c>
      <c r="G59" s="203">
        <v>507064.69</v>
      </c>
    </row>
    <row r="60" spans="1:7" ht="85.15" customHeight="1">
      <c r="A60" s="365" t="s">
        <v>433</v>
      </c>
      <c r="B60" s="366" t="s">
        <v>844</v>
      </c>
      <c r="C60" s="367" t="s">
        <v>817</v>
      </c>
      <c r="D60" s="368">
        <v>1</v>
      </c>
      <c r="E60" s="203">
        <v>757762.3</v>
      </c>
      <c r="F60" s="203">
        <v>218054.86</v>
      </c>
      <c r="G60" s="203">
        <v>218054.86</v>
      </c>
    </row>
    <row r="61" spans="1:7" ht="105" customHeight="1">
      <c r="A61" s="365" t="s">
        <v>845</v>
      </c>
      <c r="B61" s="366" t="s">
        <v>416</v>
      </c>
      <c r="C61" s="367" t="s">
        <v>434</v>
      </c>
      <c r="D61" s="368">
        <v>0</v>
      </c>
      <c r="E61" s="203">
        <v>757762.3</v>
      </c>
      <c r="F61" s="203">
        <v>0</v>
      </c>
      <c r="G61" s="203">
        <v>0</v>
      </c>
    </row>
    <row r="62" spans="1:7" ht="74.45" customHeight="1">
      <c r="A62" s="365" t="s">
        <v>846</v>
      </c>
      <c r="B62" s="366" t="s">
        <v>847</v>
      </c>
      <c r="C62" s="367" t="s">
        <v>840</v>
      </c>
      <c r="D62" s="368">
        <v>1</v>
      </c>
      <c r="E62" s="203">
        <v>757762.3</v>
      </c>
      <c r="F62" s="203">
        <v>757762.3</v>
      </c>
      <c r="G62" s="203">
        <v>757762.3</v>
      </c>
    </row>
    <row r="63" spans="1:7" ht="85.15" customHeight="1">
      <c r="A63" s="365" t="s">
        <v>435</v>
      </c>
      <c r="B63" s="366" t="s">
        <v>954</v>
      </c>
      <c r="C63" s="367" t="s">
        <v>869</v>
      </c>
      <c r="D63" s="368">
        <v>1</v>
      </c>
      <c r="E63" s="203">
        <v>757762.3</v>
      </c>
      <c r="F63" s="203">
        <v>676751.52</v>
      </c>
      <c r="G63" s="203">
        <v>676751.52</v>
      </c>
    </row>
    <row r="64" spans="1:7" ht="60" customHeight="1">
      <c r="A64" s="365" t="s">
        <v>848</v>
      </c>
      <c r="B64" s="366" t="s">
        <v>956</v>
      </c>
      <c r="C64" s="367" t="s">
        <v>955</v>
      </c>
      <c r="D64" s="368">
        <v>0</v>
      </c>
      <c r="E64" s="203">
        <v>757762.3</v>
      </c>
      <c r="F64" s="338">
        <v>0</v>
      </c>
      <c r="G64" s="338">
        <v>0</v>
      </c>
    </row>
    <row r="65" spans="1:7" ht="70.150000000000006" customHeight="1">
      <c r="A65" s="365" t="s">
        <v>849</v>
      </c>
      <c r="B65" s="365" t="s">
        <v>850</v>
      </c>
      <c r="C65" s="367" t="s">
        <v>852</v>
      </c>
      <c r="D65" s="369">
        <v>30</v>
      </c>
      <c r="E65" s="203">
        <v>757762.3</v>
      </c>
      <c r="F65" s="203">
        <v>378881.15</v>
      </c>
      <c r="G65" s="203">
        <v>378881.15</v>
      </c>
    </row>
    <row r="66" spans="1:7" ht="67.150000000000006" customHeight="1">
      <c r="A66" s="365" t="s">
        <v>436</v>
      </c>
      <c r="B66" s="365" t="s">
        <v>851</v>
      </c>
      <c r="C66" s="367" t="s">
        <v>853</v>
      </c>
      <c r="D66" s="369">
        <v>100</v>
      </c>
      <c r="E66" s="203">
        <v>757762.3</v>
      </c>
      <c r="F66" s="203">
        <v>378881.15</v>
      </c>
      <c r="G66" s="203">
        <v>378881.15</v>
      </c>
    </row>
    <row r="67" spans="1:7" ht="84" customHeight="1">
      <c r="A67" s="365" t="s">
        <v>437</v>
      </c>
      <c r="B67" s="366" t="s">
        <v>854</v>
      </c>
      <c r="C67" s="367" t="s">
        <v>817</v>
      </c>
      <c r="D67" s="368">
        <v>1</v>
      </c>
      <c r="E67" s="203">
        <v>757762.3</v>
      </c>
      <c r="F67" s="203">
        <v>612402.61</v>
      </c>
      <c r="G67" s="203">
        <v>612402.61</v>
      </c>
    </row>
    <row r="68" spans="1:7" ht="54" customHeight="1">
      <c r="A68" s="365" t="s">
        <v>438</v>
      </c>
      <c r="B68" s="365" t="s">
        <v>855</v>
      </c>
      <c r="C68" s="367" t="s">
        <v>856</v>
      </c>
      <c r="D68" s="368">
        <v>0.7</v>
      </c>
      <c r="E68" s="203">
        <v>757762.3</v>
      </c>
      <c r="F68" s="203">
        <v>686414.66</v>
      </c>
      <c r="G68" s="203">
        <v>686414.66</v>
      </c>
    </row>
    <row r="69" spans="1:7" ht="49.15" customHeight="1">
      <c r="A69" s="365" t="s">
        <v>439</v>
      </c>
      <c r="B69" s="366" t="s">
        <v>750</v>
      </c>
      <c r="C69" s="367" t="s">
        <v>414</v>
      </c>
      <c r="D69" s="368">
        <v>0</v>
      </c>
      <c r="E69" s="203">
        <v>757762.3</v>
      </c>
      <c r="F69" s="203">
        <v>0</v>
      </c>
      <c r="G69" s="203">
        <v>0</v>
      </c>
    </row>
    <row r="70" spans="1:7" ht="84" customHeight="1">
      <c r="A70" s="365" t="s">
        <v>440</v>
      </c>
      <c r="B70" s="366" t="s">
        <v>857</v>
      </c>
      <c r="C70" s="367" t="s">
        <v>817</v>
      </c>
      <c r="D70" s="368">
        <v>1</v>
      </c>
      <c r="E70" s="203">
        <v>757762.3</v>
      </c>
      <c r="F70" s="203">
        <v>487809.31</v>
      </c>
      <c r="G70" s="203">
        <v>487809.31</v>
      </c>
    </row>
    <row r="71" spans="1:7" ht="73.900000000000006" customHeight="1">
      <c r="A71" s="365" t="s">
        <v>441</v>
      </c>
      <c r="B71" s="366" t="s">
        <v>858</v>
      </c>
      <c r="C71" s="367" t="s">
        <v>840</v>
      </c>
      <c r="D71" s="368">
        <v>1</v>
      </c>
      <c r="E71" s="203">
        <v>757762.3</v>
      </c>
      <c r="F71" s="338">
        <v>0</v>
      </c>
      <c r="G71" s="338">
        <v>0</v>
      </c>
    </row>
    <row r="72" spans="1:7" ht="94.15" customHeight="1">
      <c r="A72" s="365" t="s">
        <v>859</v>
      </c>
      <c r="B72" s="366" t="s">
        <v>860</v>
      </c>
      <c r="C72" s="498" t="s">
        <v>957</v>
      </c>
      <c r="D72" s="368">
        <v>0</v>
      </c>
      <c r="E72" s="203">
        <v>757762.3</v>
      </c>
      <c r="F72" s="338">
        <v>0</v>
      </c>
      <c r="G72" s="338">
        <v>0</v>
      </c>
    </row>
    <row r="73" spans="1:7" ht="64.900000000000006" customHeight="1">
      <c r="A73" s="365" t="s">
        <v>442</v>
      </c>
      <c r="B73" s="365" t="s">
        <v>861</v>
      </c>
      <c r="C73" s="367" t="s">
        <v>853</v>
      </c>
      <c r="D73" s="369">
        <v>100</v>
      </c>
      <c r="E73" s="203">
        <v>757762.3</v>
      </c>
      <c r="F73" s="203">
        <v>378881.15</v>
      </c>
      <c r="G73" s="203">
        <v>378881.15</v>
      </c>
    </row>
    <row r="74" spans="1:7" ht="55.15" customHeight="1">
      <c r="A74" s="365" t="s">
        <v>443</v>
      </c>
      <c r="B74" s="365" t="s">
        <v>862</v>
      </c>
      <c r="C74" s="367" t="s">
        <v>853</v>
      </c>
      <c r="D74" s="369">
        <v>100</v>
      </c>
      <c r="E74" s="203">
        <v>757762.3</v>
      </c>
      <c r="F74" s="203">
        <v>378881.15</v>
      </c>
      <c r="G74" s="203">
        <v>378881.15</v>
      </c>
    </row>
    <row r="75" spans="1:7" ht="64.900000000000006" customHeight="1">
      <c r="A75" s="365" t="s">
        <v>444</v>
      </c>
      <c r="B75" s="366" t="s">
        <v>863</v>
      </c>
      <c r="C75" s="367" t="s">
        <v>833</v>
      </c>
      <c r="D75" s="368">
        <v>1</v>
      </c>
      <c r="E75" s="203">
        <v>757762.3</v>
      </c>
      <c r="F75" s="203">
        <v>683207.11999999988</v>
      </c>
      <c r="G75" s="203">
        <v>683207.11999999988</v>
      </c>
    </row>
    <row r="76" spans="1:7" ht="72" customHeight="1">
      <c r="A76" s="365" t="s">
        <v>445</v>
      </c>
      <c r="B76" s="366" t="s">
        <v>864</v>
      </c>
      <c r="C76" s="367" t="s">
        <v>790</v>
      </c>
      <c r="D76" s="368">
        <v>1</v>
      </c>
      <c r="E76" s="203">
        <v>757762.3</v>
      </c>
      <c r="F76" s="203">
        <v>720763.75</v>
      </c>
      <c r="G76" s="203">
        <v>720763.75</v>
      </c>
    </row>
    <row r="77" spans="1:7" ht="58.15" customHeight="1">
      <c r="A77" s="365" t="s">
        <v>446</v>
      </c>
      <c r="B77" s="365" t="s">
        <v>865</v>
      </c>
      <c r="C77" s="367" t="s">
        <v>866</v>
      </c>
      <c r="D77" s="368">
        <v>0.7</v>
      </c>
      <c r="E77" s="203">
        <v>757762.3</v>
      </c>
      <c r="F77" s="203">
        <v>668980.4</v>
      </c>
      <c r="G77" s="203">
        <v>668980.39899999998</v>
      </c>
    </row>
    <row r="78" spans="1:7" s="500" customFormat="1" ht="93.6" customHeight="1">
      <c r="A78" s="499" t="s">
        <v>447</v>
      </c>
      <c r="B78" s="497" t="s">
        <v>867</v>
      </c>
      <c r="C78" s="498" t="s">
        <v>958</v>
      </c>
      <c r="D78" s="368">
        <v>0</v>
      </c>
      <c r="E78" s="203">
        <v>757762.3</v>
      </c>
      <c r="F78" s="338">
        <v>0</v>
      </c>
      <c r="G78" s="338">
        <v>0</v>
      </c>
    </row>
    <row r="79" spans="1:7" ht="82.9" customHeight="1">
      <c r="A79" s="365" t="s">
        <v>448</v>
      </c>
      <c r="B79" s="366" t="s">
        <v>868</v>
      </c>
      <c r="C79" s="367" t="s">
        <v>773</v>
      </c>
      <c r="D79" s="368">
        <v>1</v>
      </c>
      <c r="E79" s="203">
        <v>757762.3</v>
      </c>
      <c r="F79" s="203">
        <v>1217.1099999999999</v>
      </c>
      <c r="G79" s="203">
        <v>1217.1099999999999</v>
      </c>
    </row>
    <row r="80" spans="1:7" ht="41.45" customHeight="1">
      <c r="A80" s="365" t="s">
        <v>870</v>
      </c>
      <c r="B80" s="365" t="s">
        <v>874</v>
      </c>
      <c r="C80" s="367" t="s">
        <v>875</v>
      </c>
      <c r="D80" s="368">
        <v>0.3</v>
      </c>
      <c r="E80" s="203">
        <v>757762.3</v>
      </c>
      <c r="F80" s="203">
        <v>692020.86</v>
      </c>
      <c r="G80" s="203">
        <v>692020.86399999994</v>
      </c>
    </row>
    <row r="81" spans="1:7" ht="35.450000000000003" customHeight="1">
      <c r="A81" s="365" t="s">
        <v>871</v>
      </c>
      <c r="B81" s="365" t="s">
        <v>876</v>
      </c>
      <c r="C81" s="367" t="s">
        <v>877</v>
      </c>
      <c r="D81" s="368">
        <v>0.35</v>
      </c>
      <c r="E81" s="203">
        <v>757762.3</v>
      </c>
      <c r="F81" s="203">
        <v>725183.31</v>
      </c>
      <c r="G81" s="203">
        <v>725183.31</v>
      </c>
    </row>
    <row r="82" spans="1:7" ht="83.45" customHeight="1">
      <c r="A82" s="365" t="s">
        <v>872</v>
      </c>
      <c r="B82" s="366" t="s">
        <v>878</v>
      </c>
      <c r="C82" s="367" t="s">
        <v>773</v>
      </c>
      <c r="D82" s="368">
        <v>1</v>
      </c>
      <c r="E82" s="203">
        <v>757762.3</v>
      </c>
      <c r="F82" s="203">
        <v>590044.51</v>
      </c>
      <c r="G82" s="203">
        <v>590044.51</v>
      </c>
    </row>
    <row r="83" spans="1:7" ht="85.15" customHeight="1">
      <c r="A83" s="365" t="s">
        <v>873</v>
      </c>
      <c r="B83" s="366" t="s">
        <v>772</v>
      </c>
      <c r="C83" s="367" t="s">
        <v>773</v>
      </c>
      <c r="D83" s="368">
        <v>1</v>
      </c>
      <c r="E83" s="203">
        <v>757762.3</v>
      </c>
      <c r="F83" s="203">
        <v>505163.26999999996</v>
      </c>
      <c r="G83" s="203">
        <v>505163.26999999996</v>
      </c>
    </row>
    <row r="84" spans="1:7" ht="66" customHeight="1">
      <c r="A84" s="365" t="s">
        <v>449</v>
      </c>
      <c r="B84" s="365" t="s">
        <v>879</v>
      </c>
      <c r="C84" s="367" t="s">
        <v>880</v>
      </c>
      <c r="D84" s="369">
        <v>100</v>
      </c>
      <c r="E84" s="203">
        <v>757762.3</v>
      </c>
      <c r="F84" s="203">
        <v>378881.15</v>
      </c>
      <c r="G84" s="203">
        <v>378881.15</v>
      </c>
    </row>
    <row r="85" spans="1:7" ht="66" customHeight="1">
      <c r="A85" s="365" t="s">
        <v>450</v>
      </c>
      <c r="B85" s="365" t="s">
        <v>881</v>
      </c>
      <c r="C85" s="367" t="s">
        <v>853</v>
      </c>
      <c r="D85" s="369">
        <v>100</v>
      </c>
      <c r="E85" s="203">
        <v>757762.3</v>
      </c>
      <c r="F85" s="203">
        <v>378881.15</v>
      </c>
      <c r="G85" s="203">
        <v>378881.15</v>
      </c>
    </row>
    <row r="86" spans="1:7" ht="65.45" customHeight="1">
      <c r="A86" s="365" t="s">
        <v>451</v>
      </c>
      <c r="B86" s="366" t="s">
        <v>882</v>
      </c>
      <c r="C86" s="367" t="s">
        <v>778</v>
      </c>
      <c r="D86" s="368">
        <v>1</v>
      </c>
      <c r="E86" s="203">
        <v>757762.3</v>
      </c>
      <c r="F86" s="203">
        <v>732120.17</v>
      </c>
      <c r="G86" s="203">
        <v>732120.17</v>
      </c>
    </row>
    <row r="87" spans="1:7" ht="88.15" customHeight="1">
      <c r="A87" s="365" t="s">
        <v>452</v>
      </c>
      <c r="B87" s="366" t="s">
        <v>883</v>
      </c>
      <c r="C87" s="367" t="s">
        <v>773</v>
      </c>
      <c r="D87" s="368">
        <v>0</v>
      </c>
      <c r="E87" s="203">
        <v>757762.3</v>
      </c>
      <c r="F87" s="338">
        <v>0</v>
      </c>
      <c r="G87" s="338">
        <v>0</v>
      </c>
    </row>
    <row r="89" spans="1:7" s="206" customFormat="1" ht="15" customHeight="1">
      <c r="A89" s="204" t="s">
        <v>406</v>
      </c>
      <c r="B89" s="370"/>
      <c r="C89" s="371"/>
      <c r="D89" s="372"/>
      <c r="E89" s="205">
        <f>SUBTOTAL(9,E8:E88)</f>
        <v>60620983.999999918</v>
      </c>
      <c r="F89" s="205">
        <f>SUBTOTAL(9,F8:F88)</f>
        <v>30790872.499999996</v>
      </c>
      <c r="G89" s="205">
        <f>SUBTOTAL(9,G8:G88)</f>
        <v>29381024.322999995</v>
      </c>
    </row>
    <row r="91" spans="1:7" ht="57.75" customHeight="1">
      <c r="A91" s="865" t="s">
        <v>994</v>
      </c>
      <c r="B91" s="865"/>
      <c r="C91" s="865"/>
      <c r="D91" s="865"/>
      <c r="E91" s="865"/>
      <c r="F91" s="865"/>
      <c r="G91" s="865"/>
    </row>
    <row r="92" spans="1:7">
      <c r="F92" s="413"/>
    </row>
    <row r="93" spans="1:7">
      <c r="G93" s="295"/>
    </row>
    <row r="94" spans="1:7">
      <c r="E94" s="295"/>
      <c r="F94" s="295"/>
      <c r="G94" s="295"/>
    </row>
    <row r="96" spans="1:7">
      <c r="G96" s="295"/>
    </row>
    <row r="97" spans="5:5">
      <c r="E97" s="295"/>
    </row>
  </sheetData>
  <mergeCells count="9">
    <mergeCell ref="A91:G91"/>
    <mergeCell ref="A1:G1"/>
    <mergeCell ref="A3:G3"/>
    <mergeCell ref="A4:G4"/>
    <mergeCell ref="E6:G6"/>
    <mergeCell ref="D6:D7"/>
    <mergeCell ref="A6:A7"/>
    <mergeCell ref="B6:B7"/>
    <mergeCell ref="C6:C7"/>
  </mergeCells>
  <printOptions horizontalCentered="1"/>
  <pageMargins left="0.39370078740157483" right="0.39370078740157483" top="1.6535433070866143" bottom="0.47244094488188981" header="0.19685039370078741" footer="0.19685039370078741"/>
  <pageSetup scale="80" orientation="landscape" r:id="rId1"/>
  <headerFooter scaleWithDoc="0">
    <oddHeader>&amp;C&amp;G</oddHeader>
    <oddFooter>&amp;C&amp;G</oddFooter>
  </headerFooter>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2:H37"/>
  <sheetViews>
    <sheetView showGridLines="0" workbookViewId="0">
      <selection activeCell="C27" sqref="C27"/>
    </sheetView>
  </sheetViews>
  <sheetFormatPr baseColWidth="10" defaultColWidth="11.42578125" defaultRowHeight="13.5"/>
  <cols>
    <col min="1" max="1" width="50" style="1" customWidth="1"/>
    <col min="2" max="2" width="2.85546875" style="1" customWidth="1"/>
    <col min="3" max="3" width="18.85546875" style="1" customWidth="1"/>
    <col min="4" max="4" width="18.5703125" style="1" customWidth="1"/>
    <col min="5" max="5" width="19.28515625" style="1" customWidth="1"/>
    <col min="6" max="7" width="18.85546875" style="1" customWidth="1"/>
    <col min="8" max="8" width="19.28515625" style="1" customWidth="1"/>
    <col min="9" max="16384" width="11.42578125" style="1"/>
  </cols>
  <sheetData>
    <row r="2" spans="1:8">
      <c r="A2" s="866" t="s">
        <v>133</v>
      </c>
      <c r="B2" s="867"/>
      <c r="C2" s="867"/>
      <c r="D2" s="867"/>
      <c r="E2" s="867"/>
      <c r="F2" s="867"/>
      <c r="G2" s="867"/>
      <c r="H2" s="868"/>
    </row>
    <row r="3" spans="1:8">
      <c r="A3" s="869" t="s">
        <v>197</v>
      </c>
      <c r="B3" s="870"/>
      <c r="C3" s="870"/>
      <c r="D3" s="870"/>
      <c r="E3" s="870"/>
      <c r="F3" s="870"/>
      <c r="G3" s="870"/>
      <c r="H3" s="871"/>
    </row>
    <row r="4" spans="1:8">
      <c r="A4" s="869" t="s">
        <v>139</v>
      </c>
      <c r="B4" s="870"/>
      <c r="C4" s="870"/>
      <c r="D4" s="870"/>
      <c r="E4" s="870"/>
      <c r="F4" s="870"/>
      <c r="G4" s="870"/>
      <c r="H4" s="871"/>
    </row>
    <row r="5" spans="1:8">
      <c r="A5" s="869" t="s">
        <v>198</v>
      </c>
      <c r="B5" s="870"/>
      <c r="C5" s="870"/>
      <c r="D5" s="870"/>
      <c r="E5" s="870"/>
      <c r="F5" s="870"/>
      <c r="G5" s="870"/>
      <c r="H5" s="871"/>
    </row>
    <row r="6" spans="1:8">
      <c r="A6" s="869" t="s">
        <v>134</v>
      </c>
      <c r="B6" s="870"/>
      <c r="C6" s="870"/>
      <c r="D6" s="870"/>
      <c r="E6" s="870"/>
      <c r="F6" s="870"/>
      <c r="G6" s="870"/>
      <c r="H6" s="871"/>
    </row>
    <row r="7" spans="1:8">
      <c r="A7" s="138"/>
      <c r="B7" s="133"/>
      <c r="C7" s="133"/>
      <c r="D7" s="133"/>
      <c r="E7" s="133"/>
      <c r="F7" s="133"/>
      <c r="G7" s="133"/>
      <c r="H7" s="139"/>
    </row>
    <row r="8" spans="1:8">
      <c r="A8" s="869" t="s">
        <v>135</v>
      </c>
      <c r="B8" s="128"/>
      <c r="C8" s="872" t="s">
        <v>136</v>
      </c>
      <c r="D8" s="872"/>
      <c r="E8" s="872"/>
      <c r="F8" s="872"/>
      <c r="G8" s="872"/>
      <c r="H8" s="873" t="s">
        <v>137</v>
      </c>
    </row>
    <row r="9" spans="1:8">
      <c r="A9" s="869"/>
      <c r="B9" s="129"/>
      <c r="C9" s="870" t="s">
        <v>87</v>
      </c>
      <c r="D9" s="874" t="s">
        <v>140</v>
      </c>
      <c r="E9" s="872" t="s">
        <v>22</v>
      </c>
      <c r="F9" s="872" t="s">
        <v>132</v>
      </c>
      <c r="G9" s="872" t="s">
        <v>138</v>
      </c>
      <c r="H9" s="873"/>
    </row>
    <row r="10" spans="1:8">
      <c r="A10" s="869"/>
      <c r="B10" s="130"/>
      <c r="C10" s="870"/>
      <c r="D10" s="874"/>
      <c r="E10" s="872"/>
      <c r="F10" s="872"/>
      <c r="G10" s="872"/>
      <c r="H10" s="873"/>
    </row>
    <row r="11" spans="1:8">
      <c r="A11" s="140"/>
      <c r="B11" s="124"/>
      <c r="C11" s="126"/>
      <c r="D11" s="126"/>
      <c r="E11" s="126"/>
      <c r="F11" s="126"/>
      <c r="G11" s="126"/>
      <c r="H11" s="141"/>
    </row>
    <row r="12" spans="1:8">
      <c r="A12" s="142" t="s">
        <v>145</v>
      </c>
      <c r="B12" s="127"/>
      <c r="C12" s="134">
        <f>C13+C14+C15+C18+C19+C22</f>
        <v>1472210370</v>
      </c>
      <c r="D12" s="154">
        <f t="shared" ref="D12:D34" si="0">E12-C12</f>
        <v>2184266.6799998283</v>
      </c>
      <c r="E12" s="134">
        <f>E13+E14+E15+E18+E19+E22</f>
        <v>1474394636.6799998</v>
      </c>
      <c r="F12" s="134">
        <f t="shared" ref="F12:G12" si="1">F13+F14+F15+F18+F19+F22</f>
        <v>968998013.8900001</v>
      </c>
      <c r="G12" s="134">
        <f t="shared" si="1"/>
        <v>968998013.8900001</v>
      </c>
      <c r="H12" s="156">
        <f>E12-F12</f>
        <v>505396622.78999972</v>
      </c>
    </row>
    <row r="13" spans="1:8">
      <c r="A13" s="143" t="s">
        <v>141</v>
      </c>
      <c r="B13" s="125"/>
      <c r="C13" s="135">
        <v>1472210370</v>
      </c>
      <c r="D13" s="155">
        <f>E13-C13</f>
        <v>0</v>
      </c>
      <c r="E13" s="135">
        <v>1472210369.9999998</v>
      </c>
      <c r="F13" s="135">
        <v>968581395.44000006</v>
      </c>
      <c r="G13" s="135">
        <v>968581395.44000006</v>
      </c>
      <c r="H13" s="157">
        <f>E13-F13</f>
        <v>503628974.5599997</v>
      </c>
    </row>
    <row r="14" spans="1:8">
      <c r="A14" s="143" t="s">
        <v>142</v>
      </c>
      <c r="B14" s="125"/>
      <c r="C14" s="136">
        <v>0</v>
      </c>
      <c r="D14" s="155">
        <f t="shared" ref="D14:D22" si="2">E14-C14</f>
        <v>0</v>
      </c>
      <c r="E14" s="136">
        <v>0</v>
      </c>
      <c r="F14" s="136">
        <v>0</v>
      </c>
      <c r="G14" s="136">
        <v>0</v>
      </c>
      <c r="H14" s="157">
        <f t="shared" ref="H14:H34" si="3">E14-F14</f>
        <v>0</v>
      </c>
    </row>
    <row r="15" spans="1:8">
      <c r="A15" s="143" t="s">
        <v>148</v>
      </c>
      <c r="B15" s="125"/>
      <c r="C15" s="136">
        <f>C16+C17</f>
        <v>0</v>
      </c>
      <c r="D15" s="155">
        <f>E15-C15</f>
        <v>0</v>
      </c>
      <c r="E15" s="136">
        <f t="shared" ref="E15:G15" si="4">E16+E17</f>
        <v>0</v>
      </c>
      <c r="F15" s="136">
        <f t="shared" si="4"/>
        <v>0</v>
      </c>
      <c r="G15" s="136">
        <f t="shared" si="4"/>
        <v>0</v>
      </c>
      <c r="H15" s="157">
        <f>E15-F15</f>
        <v>0</v>
      </c>
    </row>
    <row r="16" spans="1:8">
      <c r="A16" s="144" t="s">
        <v>149</v>
      </c>
      <c r="B16" s="125"/>
      <c r="C16" s="136">
        <v>0</v>
      </c>
      <c r="D16" s="155">
        <f t="shared" si="2"/>
        <v>0</v>
      </c>
      <c r="E16" s="136">
        <v>0</v>
      </c>
      <c r="F16" s="136">
        <v>0</v>
      </c>
      <c r="G16" s="136">
        <v>0</v>
      </c>
      <c r="H16" s="157">
        <f>E16-F16</f>
        <v>0</v>
      </c>
    </row>
    <row r="17" spans="1:8">
      <c r="A17" s="144" t="s">
        <v>150</v>
      </c>
      <c r="B17" s="125"/>
      <c r="C17" s="136">
        <v>0</v>
      </c>
      <c r="D17" s="155">
        <f t="shared" si="2"/>
        <v>0</v>
      </c>
      <c r="E17" s="136">
        <v>0</v>
      </c>
      <c r="F17" s="136">
        <v>0</v>
      </c>
      <c r="G17" s="136">
        <v>0</v>
      </c>
      <c r="H17" s="157">
        <f>E17-F17</f>
        <v>0</v>
      </c>
    </row>
    <row r="18" spans="1:8">
      <c r="A18" s="143" t="s">
        <v>143</v>
      </c>
      <c r="B18" s="125"/>
      <c r="C18" s="136">
        <v>0</v>
      </c>
      <c r="D18" s="155">
        <f t="shared" si="2"/>
        <v>0</v>
      </c>
      <c r="E18" s="136">
        <v>0</v>
      </c>
      <c r="F18" s="136">
        <v>0</v>
      </c>
      <c r="G18" s="136">
        <v>0</v>
      </c>
      <c r="H18" s="157">
        <f t="shared" si="3"/>
        <v>0</v>
      </c>
    </row>
    <row r="19" spans="1:8" ht="22.5">
      <c r="A19" s="145" t="s">
        <v>151</v>
      </c>
      <c r="B19" s="125"/>
      <c r="C19" s="136">
        <f>C20+C21</f>
        <v>0</v>
      </c>
      <c r="D19" s="155">
        <f>E19-C19</f>
        <v>0</v>
      </c>
      <c r="E19" s="136">
        <f t="shared" ref="E19:G19" si="5">E20+E21</f>
        <v>0</v>
      </c>
      <c r="F19" s="136">
        <f t="shared" si="5"/>
        <v>0</v>
      </c>
      <c r="G19" s="136">
        <f t="shared" si="5"/>
        <v>0</v>
      </c>
      <c r="H19" s="157">
        <f t="shared" si="3"/>
        <v>0</v>
      </c>
    </row>
    <row r="20" spans="1:8">
      <c r="A20" s="144" t="s">
        <v>152</v>
      </c>
      <c r="B20" s="125"/>
      <c r="C20" s="136">
        <v>0</v>
      </c>
      <c r="D20" s="155">
        <f t="shared" si="2"/>
        <v>0</v>
      </c>
      <c r="E20" s="136">
        <v>0</v>
      </c>
      <c r="F20" s="136">
        <v>0</v>
      </c>
      <c r="G20" s="136">
        <v>0</v>
      </c>
      <c r="H20" s="157">
        <f t="shared" si="3"/>
        <v>0</v>
      </c>
    </row>
    <row r="21" spans="1:8">
      <c r="A21" s="144" t="s">
        <v>153</v>
      </c>
      <c r="B21" s="125"/>
      <c r="C21" s="136">
        <v>0</v>
      </c>
      <c r="D21" s="155">
        <f t="shared" si="2"/>
        <v>0</v>
      </c>
      <c r="E21" s="136">
        <v>0</v>
      </c>
      <c r="F21" s="136">
        <v>0</v>
      </c>
      <c r="G21" s="136">
        <v>0</v>
      </c>
      <c r="H21" s="157">
        <f t="shared" si="3"/>
        <v>0</v>
      </c>
    </row>
    <row r="22" spans="1:8">
      <c r="A22" s="143" t="s">
        <v>144</v>
      </c>
      <c r="B22" s="125"/>
      <c r="C22" s="136">
        <v>0</v>
      </c>
      <c r="D22" s="155">
        <f t="shared" si="2"/>
        <v>2184266.6800000002</v>
      </c>
      <c r="E22" s="136">
        <v>2184266.6800000002</v>
      </c>
      <c r="F22" s="136">
        <v>416618.45</v>
      </c>
      <c r="G22" s="136">
        <v>416618.45</v>
      </c>
      <c r="H22" s="157">
        <f t="shared" si="3"/>
        <v>1767648.2300000002</v>
      </c>
    </row>
    <row r="23" spans="1:8">
      <c r="A23" s="143"/>
      <c r="B23" s="125"/>
      <c r="C23" s="136"/>
      <c r="D23" s="154"/>
      <c r="E23" s="136"/>
      <c r="F23" s="136"/>
      <c r="G23" s="136"/>
      <c r="H23" s="156"/>
    </row>
    <row r="24" spans="1:8">
      <c r="A24" s="142" t="s">
        <v>146</v>
      </c>
      <c r="B24" s="127"/>
      <c r="C24" s="137">
        <f>C25+C26+C27+C30+C31+C34</f>
        <v>0</v>
      </c>
      <c r="D24" s="154"/>
      <c r="E24" s="137">
        <f t="shared" ref="E24:G24" si="6">E25+E26+E27+E30+E31+E34</f>
        <v>0</v>
      </c>
      <c r="F24" s="137">
        <f t="shared" si="6"/>
        <v>0</v>
      </c>
      <c r="G24" s="137">
        <f t="shared" si="6"/>
        <v>0</v>
      </c>
      <c r="H24" s="156">
        <f t="shared" si="3"/>
        <v>0</v>
      </c>
    </row>
    <row r="25" spans="1:8">
      <c r="A25" s="143" t="s">
        <v>141</v>
      </c>
      <c r="B25" s="125"/>
      <c r="C25" s="136"/>
      <c r="D25" s="154"/>
      <c r="E25" s="136"/>
      <c r="F25" s="136"/>
      <c r="G25" s="136"/>
      <c r="H25" s="157">
        <f t="shared" si="3"/>
        <v>0</v>
      </c>
    </row>
    <row r="26" spans="1:8">
      <c r="A26" s="143" t="s">
        <v>142</v>
      </c>
      <c r="B26" s="125"/>
      <c r="C26" s="136">
        <v>0</v>
      </c>
      <c r="D26" s="154">
        <f t="shared" si="0"/>
        <v>0</v>
      </c>
      <c r="E26" s="136"/>
      <c r="F26" s="136"/>
      <c r="G26" s="136"/>
      <c r="H26" s="157">
        <f>E26-F26</f>
        <v>0</v>
      </c>
    </row>
    <row r="27" spans="1:8">
      <c r="A27" s="143" t="s">
        <v>148</v>
      </c>
      <c r="B27" s="125"/>
      <c r="C27" s="136">
        <f>C28+C29</f>
        <v>0</v>
      </c>
      <c r="D27" s="155">
        <f>E27-C27</f>
        <v>0</v>
      </c>
      <c r="E27" s="136">
        <f t="shared" ref="E27:G27" si="7">E28+E29</f>
        <v>0</v>
      </c>
      <c r="F27" s="136">
        <f t="shared" si="7"/>
        <v>0</v>
      </c>
      <c r="G27" s="136">
        <f t="shared" si="7"/>
        <v>0</v>
      </c>
      <c r="H27" s="157">
        <f t="shared" si="3"/>
        <v>0</v>
      </c>
    </row>
    <row r="28" spans="1:8">
      <c r="A28" s="144" t="s">
        <v>149</v>
      </c>
      <c r="B28" s="125"/>
      <c r="C28" s="136">
        <v>0</v>
      </c>
      <c r="D28" s="155">
        <f t="shared" si="0"/>
        <v>0</v>
      </c>
      <c r="E28" s="136">
        <v>0</v>
      </c>
      <c r="F28" s="136">
        <v>0</v>
      </c>
      <c r="G28" s="136">
        <v>0</v>
      </c>
      <c r="H28" s="157">
        <f t="shared" si="3"/>
        <v>0</v>
      </c>
    </row>
    <row r="29" spans="1:8">
      <c r="A29" s="144" t="s">
        <v>150</v>
      </c>
      <c r="B29" s="125"/>
      <c r="C29" s="136">
        <v>0</v>
      </c>
      <c r="D29" s="155">
        <f>E29-C29</f>
        <v>0</v>
      </c>
      <c r="E29" s="136">
        <v>0</v>
      </c>
      <c r="F29" s="136">
        <v>0</v>
      </c>
      <c r="G29" s="136">
        <v>0</v>
      </c>
      <c r="H29" s="157">
        <f>E29-F29</f>
        <v>0</v>
      </c>
    </row>
    <row r="30" spans="1:8">
      <c r="A30" s="143" t="s">
        <v>143</v>
      </c>
      <c r="B30" s="125"/>
      <c r="C30" s="136">
        <v>0</v>
      </c>
      <c r="D30" s="155">
        <f t="shared" si="0"/>
        <v>0</v>
      </c>
      <c r="E30" s="136">
        <v>0</v>
      </c>
      <c r="F30" s="136">
        <v>0</v>
      </c>
      <c r="G30" s="136">
        <v>0</v>
      </c>
      <c r="H30" s="157">
        <f t="shared" si="3"/>
        <v>0</v>
      </c>
    </row>
    <row r="31" spans="1:8" ht="22.5">
      <c r="A31" s="145" t="s">
        <v>151</v>
      </c>
      <c r="B31" s="125"/>
      <c r="C31" s="136">
        <f>C32+C33</f>
        <v>0</v>
      </c>
      <c r="D31" s="155">
        <f>E31-C31</f>
        <v>0</v>
      </c>
      <c r="E31" s="136">
        <f t="shared" ref="E31:G31" si="8">E32+E33</f>
        <v>0</v>
      </c>
      <c r="F31" s="136">
        <f t="shared" si="8"/>
        <v>0</v>
      </c>
      <c r="G31" s="136">
        <f t="shared" si="8"/>
        <v>0</v>
      </c>
      <c r="H31" s="157">
        <f t="shared" si="3"/>
        <v>0</v>
      </c>
    </row>
    <row r="32" spans="1:8">
      <c r="A32" s="144" t="s">
        <v>152</v>
      </c>
      <c r="B32" s="125"/>
      <c r="C32" s="136">
        <v>0</v>
      </c>
      <c r="D32" s="155">
        <f t="shared" si="0"/>
        <v>0</v>
      </c>
      <c r="E32" s="136">
        <v>0</v>
      </c>
      <c r="F32" s="136">
        <v>0</v>
      </c>
      <c r="G32" s="136">
        <v>0</v>
      </c>
      <c r="H32" s="157">
        <f t="shared" si="3"/>
        <v>0</v>
      </c>
    </row>
    <row r="33" spans="1:8">
      <c r="A33" s="144" t="s">
        <v>153</v>
      </c>
      <c r="B33" s="125"/>
      <c r="C33" s="136">
        <v>0</v>
      </c>
      <c r="D33" s="155">
        <f t="shared" si="0"/>
        <v>0</v>
      </c>
      <c r="E33" s="136">
        <v>0</v>
      </c>
      <c r="F33" s="136">
        <v>0</v>
      </c>
      <c r="G33" s="136">
        <v>0</v>
      </c>
      <c r="H33" s="157">
        <f t="shared" si="3"/>
        <v>0</v>
      </c>
    </row>
    <row r="34" spans="1:8">
      <c r="A34" s="143" t="s">
        <v>144</v>
      </c>
      <c r="B34" s="125"/>
      <c r="C34" s="136">
        <v>0</v>
      </c>
      <c r="D34" s="155">
        <f t="shared" si="0"/>
        <v>0</v>
      </c>
      <c r="E34" s="136">
        <v>0</v>
      </c>
      <c r="F34" s="136">
        <v>0</v>
      </c>
      <c r="G34" s="136">
        <v>0</v>
      </c>
      <c r="H34" s="157">
        <f t="shared" si="3"/>
        <v>0</v>
      </c>
    </row>
    <row r="35" spans="1:8">
      <c r="A35" s="143"/>
      <c r="B35" s="131"/>
      <c r="C35" s="136"/>
      <c r="D35" s="154"/>
      <c r="E35" s="136"/>
      <c r="F35" s="136"/>
      <c r="G35" s="136"/>
      <c r="H35" s="156"/>
    </row>
    <row r="36" spans="1:8">
      <c r="A36" s="142" t="s">
        <v>147</v>
      </c>
      <c r="B36" s="132"/>
      <c r="C36" s="134">
        <f>C12+C24</f>
        <v>1472210370</v>
      </c>
      <c r="D36" s="154">
        <f>E36-C36</f>
        <v>2184266.6799998283</v>
      </c>
      <c r="E36" s="134">
        <f>E12+E24</f>
        <v>1474394636.6799998</v>
      </c>
      <c r="F36" s="134">
        <f>F12+F24</f>
        <v>968998013.8900001</v>
      </c>
      <c r="G36" s="134">
        <f>G12+G24</f>
        <v>968998013.8900001</v>
      </c>
      <c r="H36" s="156">
        <f>E36-F36</f>
        <v>505396622.78999972</v>
      </c>
    </row>
    <row r="37" spans="1:8">
      <c r="A37" s="146"/>
      <c r="B37" s="147"/>
      <c r="C37" s="148"/>
      <c r="D37" s="148"/>
      <c r="E37" s="148"/>
      <c r="F37" s="148"/>
      <c r="G37" s="148"/>
      <c r="H37" s="149"/>
    </row>
  </sheetData>
  <mergeCells count="13">
    <mergeCell ref="A8:A10"/>
    <mergeCell ref="C8:G8"/>
    <mergeCell ref="H8:H10"/>
    <mergeCell ref="C9:C10"/>
    <mergeCell ref="D9:D10"/>
    <mergeCell ref="E9:E10"/>
    <mergeCell ref="F9:F10"/>
    <mergeCell ref="G9:G10"/>
    <mergeCell ref="A2:H2"/>
    <mergeCell ref="A3:H3"/>
    <mergeCell ref="A4:H4"/>
    <mergeCell ref="A5:H5"/>
    <mergeCell ref="A6:H6"/>
  </mergeCells>
  <conditionalFormatting sqref="C37">
    <cfRule type="cellIs" dxfId="1" priority="2" operator="equal">
      <formula>0</formula>
    </cfRule>
  </conditionalFormatting>
  <conditionalFormatting sqref="C11:H11">
    <cfRule type="cellIs" dxfId="0" priority="1" operator="equal">
      <formula>0</formula>
    </cfRule>
  </conditionalFormatting>
  <printOptions horizontalCentered="1"/>
  <pageMargins left="0.39370078740157483" right="0.39370078740157483" top="1.6535433070866143" bottom="0.47244094488188981" header="0.19685039370078741" footer="0.19685039370078741"/>
  <pageSetup scale="75" orientation="landscape" r:id="rId1"/>
  <headerFooter scaleWithDoc="0">
    <oddHeader>&amp;C&amp;G</oddHeader>
    <oddFooter>&amp;C&amp;G</oddFooter>
  </headerFooter>
  <ignoredErrors>
    <ignoredError sqref="C37:D37 C12 C14:C36" numberStoredAsText="1"/>
    <ignoredError sqref="D12 D14:D36" numberStoredAsText="1" formula="1"/>
  </ignoredError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44</vt:i4>
      </vt:variant>
      <vt:variant>
        <vt:lpstr>Rangos con nombre</vt:lpstr>
      </vt:variant>
      <vt:variant>
        <vt:i4>64</vt:i4>
      </vt:variant>
    </vt:vector>
  </HeadingPairs>
  <TitlesOfParts>
    <vt:vector size="108" baseType="lpstr">
      <vt:lpstr>Caratula</vt:lpstr>
      <vt:lpstr>ECG-1</vt:lpstr>
      <vt:lpstr>ECG-2</vt:lpstr>
      <vt:lpstr>EPC</vt:lpstr>
      <vt:lpstr>APP-1</vt:lpstr>
      <vt:lpstr>APP-2</vt:lpstr>
      <vt:lpstr>APP-3 FORTASEG</vt:lpstr>
      <vt:lpstr>APP-3 FORT.FIN I</vt:lpstr>
      <vt:lpstr>APP-3 FORT.FIN II </vt:lpstr>
      <vt:lpstr>APP-3 FORT.FIN VI (REM 2016)</vt:lpstr>
      <vt:lpstr>APP-3 FORTALECE</vt:lpstr>
      <vt:lpstr>APP-3 FORTA III (REM 2016)</vt:lpstr>
      <vt:lpstr>APP-3 FORTA IV (REM 2016) </vt:lpstr>
      <vt:lpstr>APP-3 PARTICIPA</vt:lpstr>
      <vt:lpstr>APP-3 FORTAMUN</vt:lpstr>
      <vt:lpstr>APP-3 FAFEF</vt:lpstr>
      <vt:lpstr>APP-3 CULT.TEATRO (REM.2016)</vt:lpstr>
      <vt:lpstr>APP-3 FAIS</vt:lpstr>
      <vt:lpstr>APP-3 FAIS INT 2014</vt:lpstr>
      <vt:lpstr>APP-3 FAIS INT 2015</vt:lpstr>
      <vt:lpstr>APP-3 FAIS INT 2016</vt:lpstr>
      <vt:lpstr>APP-3 FAIS REMA 2016</vt:lpstr>
      <vt:lpstr>APP-3 FAIS INT 2017</vt:lpstr>
      <vt:lpstr>APP-3 FORT.FIN III</vt:lpstr>
      <vt:lpstr>APP-3 FORT.FIN (B)</vt:lpstr>
      <vt:lpstr>APP-4 FORTAMUN</vt:lpstr>
      <vt:lpstr>APP-4 FORTAFIN 1</vt:lpstr>
      <vt:lpstr>APP-4 FAFEF</vt:lpstr>
      <vt:lpstr>APP-4 FORTAFINA VI REMA</vt:lpstr>
      <vt:lpstr>APP-4 FORTAlECE III</vt:lpstr>
      <vt:lpstr>APP-4 FORTAlECE IV</vt:lpstr>
      <vt:lpstr>APP-4 FORTAlECE </vt:lpstr>
      <vt:lpstr>APP-4 cultura</vt:lpstr>
      <vt:lpstr>AR</vt:lpstr>
      <vt:lpstr>PPI</vt:lpstr>
      <vt:lpstr>IAPP</vt:lpstr>
      <vt:lpstr>EAP</vt:lpstr>
      <vt:lpstr>ADS-1</vt:lpstr>
      <vt:lpstr>ADS-2</vt:lpstr>
      <vt:lpstr>SAP</vt:lpstr>
      <vt:lpstr>FIC</vt:lpstr>
      <vt:lpstr>AUR</vt:lpstr>
      <vt:lpstr>PPD</vt:lpstr>
      <vt:lpstr>Formato 6d</vt:lpstr>
      <vt:lpstr>EPC!_Toc256789589</vt:lpstr>
      <vt:lpstr>'APP-3 CULT.TEATRO (REM.2016)'!Área_de_impresión</vt:lpstr>
      <vt:lpstr>'APP-3 FAFEF'!Área_de_impresión</vt:lpstr>
      <vt:lpstr>'APP-3 FAIS'!Área_de_impresión</vt:lpstr>
      <vt:lpstr>'APP-3 FAIS INT 2014'!Área_de_impresión</vt:lpstr>
      <vt:lpstr>'APP-3 FAIS INT 2015'!Área_de_impresión</vt:lpstr>
      <vt:lpstr>'APP-3 FAIS INT 2016'!Área_de_impresión</vt:lpstr>
      <vt:lpstr>'APP-3 FAIS INT 2017'!Área_de_impresión</vt:lpstr>
      <vt:lpstr>'APP-3 FAIS REMA 2016'!Área_de_impresión</vt:lpstr>
      <vt:lpstr>'APP-3 FORT.FIN (B)'!Área_de_impresión</vt:lpstr>
      <vt:lpstr>'APP-3 FORT.FIN I'!Área_de_impresión</vt:lpstr>
      <vt:lpstr>'APP-3 FORT.FIN II '!Área_de_impresión</vt:lpstr>
      <vt:lpstr>'APP-3 FORT.FIN III'!Área_de_impresión</vt:lpstr>
      <vt:lpstr>'APP-3 FORT.FIN VI (REM 2016)'!Área_de_impresión</vt:lpstr>
      <vt:lpstr>'APP-3 FORTA III (REM 2016)'!Área_de_impresión</vt:lpstr>
      <vt:lpstr>'APP-3 FORTA IV (REM 2016) '!Área_de_impresión</vt:lpstr>
      <vt:lpstr>'APP-3 FORTALECE'!Área_de_impresión</vt:lpstr>
      <vt:lpstr>'APP-3 FORTAMUN'!Área_de_impresión</vt:lpstr>
      <vt:lpstr>'APP-3 FORTASEG'!Área_de_impresión</vt:lpstr>
      <vt:lpstr>'ECG-1'!Área_de_impresión</vt:lpstr>
      <vt:lpstr>IAPP!Área_de_impresión</vt:lpstr>
      <vt:lpstr>PPI!Área_de_impresión</vt:lpstr>
      <vt:lpstr>'ADS-1'!Títulos_a_imprimir</vt:lpstr>
      <vt:lpstr>'ADS-2'!Títulos_a_imprimir</vt:lpstr>
      <vt:lpstr>'APP-1'!Títulos_a_imprimir</vt:lpstr>
      <vt:lpstr>'APP-2'!Títulos_a_imprimir</vt:lpstr>
      <vt:lpstr>'APP-3 CULT.TEATRO (REM.2016)'!Títulos_a_imprimir</vt:lpstr>
      <vt:lpstr>'APP-3 FAFEF'!Títulos_a_imprimir</vt:lpstr>
      <vt:lpstr>'APP-3 FAIS'!Títulos_a_imprimir</vt:lpstr>
      <vt:lpstr>'APP-3 FAIS INT 2014'!Títulos_a_imprimir</vt:lpstr>
      <vt:lpstr>'APP-3 FAIS INT 2015'!Títulos_a_imprimir</vt:lpstr>
      <vt:lpstr>'APP-3 FAIS INT 2016'!Títulos_a_imprimir</vt:lpstr>
      <vt:lpstr>'APP-3 FAIS INT 2017'!Títulos_a_imprimir</vt:lpstr>
      <vt:lpstr>'APP-3 FAIS REMA 2016'!Títulos_a_imprimir</vt:lpstr>
      <vt:lpstr>'APP-3 FORT.FIN (B)'!Títulos_a_imprimir</vt:lpstr>
      <vt:lpstr>'APP-3 FORT.FIN I'!Títulos_a_imprimir</vt:lpstr>
      <vt:lpstr>'APP-3 FORT.FIN II '!Títulos_a_imprimir</vt:lpstr>
      <vt:lpstr>'APP-3 FORT.FIN III'!Títulos_a_imprimir</vt:lpstr>
      <vt:lpstr>'APP-3 FORT.FIN VI (REM 2016)'!Títulos_a_imprimir</vt:lpstr>
      <vt:lpstr>'APP-3 FORTA III (REM 2016)'!Títulos_a_imprimir</vt:lpstr>
      <vt:lpstr>'APP-3 FORTA IV (REM 2016) '!Títulos_a_imprimir</vt:lpstr>
      <vt:lpstr>'APP-3 FORTALECE'!Títulos_a_imprimir</vt:lpstr>
      <vt:lpstr>'APP-3 FORTAMUN'!Títulos_a_imprimir</vt:lpstr>
      <vt:lpstr>'APP-3 FORTASEG'!Títulos_a_imprimir</vt:lpstr>
      <vt:lpstr>'APP-3 PARTICIPA'!Títulos_a_imprimir</vt:lpstr>
      <vt:lpstr>'APP-4 cultura'!Títulos_a_imprimir</vt:lpstr>
      <vt:lpstr>'APP-4 FAFEF'!Títulos_a_imprimir</vt:lpstr>
      <vt:lpstr>'APP-4 FORTAFIN 1'!Títulos_a_imprimir</vt:lpstr>
      <vt:lpstr>'APP-4 FORTAFINA VI REMA'!Títulos_a_imprimir</vt:lpstr>
      <vt:lpstr>'APP-4 FORTAlECE '!Títulos_a_imprimir</vt:lpstr>
      <vt:lpstr>'APP-4 FORTAlECE III'!Títulos_a_imprimir</vt:lpstr>
      <vt:lpstr>'APP-4 FORTAlECE IV'!Títulos_a_imprimir</vt:lpstr>
      <vt:lpstr>'APP-4 FORTAMUN'!Títulos_a_imprimir</vt:lpstr>
      <vt:lpstr>AR!Títulos_a_imprimir</vt:lpstr>
      <vt:lpstr>AUR!Títulos_a_imprimir</vt:lpstr>
      <vt:lpstr>EAP!Títulos_a_imprimir</vt:lpstr>
      <vt:lpstr>'ECG-1'!Títulos_a_imprimir</vt:lpstr>
      <vt:lpstr>'ECG-2'!Títulos_a_imprimir</vt:lpstr>
      <vt:lpstr>EPC!Títulos_a_imprimir</vt:lpstr>
      <vt:lpstr>FIC!Títulos_a_imprimir</vt:lpstr>
      <vt:lpstr>IAPP!Títulos_a_imprimir</vt:lpstr>
      <vt:lpstr>PPD!Títulos_a_imprimir</vt:lpstr>
      <vt:lpstr>PPI!Títulos_a_imprimir</vt:lpstr>
      <vt:lpstr>SAP!Títulos_a_imprimir</vt:lpstr>
    </vt:vector>
  </TitlesOfParts>
  <Company>Subsecretaría de Egresos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Jibarra</dc:creator>
  <cp:lastModifiedBy>138-1888</cp:lastModifiedBy>
  <cp:lastPrinted>2018-01-12T18:29:18Z</cp:lastPrinted>
  <dcterms:created xsi:type="dcterms:W3CDTF">2007-06-29T21:15:18Z</dcterms:created>
  <dcterms:modified xsi:type="dcterms:W3CDTF">2018-02-08T18:46:34Z</dcterms:modified>
</cp:coreProperties>
</file>