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2 0 1 7\05_INFORMES_TODOS\01_Informes Trimestrales de Avance\D. DVC_Inf. Trimestral_ene_dic\DVC_Informes Trimestrales_definitivos\"/>
    </mc:Choice>
  </mc:AlternateContent>
  <bookViews>
    <workbookView xWindow="-15" yWindow="6030" windowWidth="19260" windowHeight="6060" tabRatio="859" firstSheet="40" activeTab="46"/>
  </bookViews>
  <sheets>
    <sheet name="Caratula" sheetId="65" r:id="rId1"/>
    <sheet name="ECG-1" sheetId="5" r:id="rId2"/>
    <sheet name="ECG-2" sheetId="48" r:id="rId3"/>
    <sheet name="EPC" sheetId="54" r:id="rId4"/>
    <sheet name="APP-1" sheetId="8" r:id="rId5"/>
    <sheet name="APP-2" sheetId="68" r:id="rId6"/>
    <sheet name="APP-3 FORTASEG" sheetId="80" r:id="rId7"/>
    <sheet name="APP-3 FORT.FIN.I" sheetId="99" r:id="rId8"/>
    <sheet name="APP-3 FORT.FIN.II " sheetId="100" r:id="rId9"/>
    <sheet name="APP-3 FORT.FIN III" sheetId="115" r:id="rId10"/>
    <sheet name="APP-3 FORT.FIN B" sheetId="116" r:id="rId11"/>
    <sheet name="APP-3 FORT.FIN.VI (REM 2016)" sheetId="101" r:id="rId12"/>
    <sheet name="APP-3 FORTALECE" sheetId="102" r:id="rId13"/>
    <sheet name="APP-3 FORTA. III (REM 2016)" sheetId="103" r:id="rId14"/>
    <sheet name="APP-3 FORTA. IV (REM 2016)" sheetId="104" r:id="rId15"/>
    <sheet name="APP-3 PARTICIPACION" sheetId="105" r:id="rId16"/>
    <sheet name="APP-3 FORTAMUN INT. 2016" sheetId="157" r:id="rId17"/>
    <sheet name="APP-3 PART. REM_2016" sheetId="156" r:id="rId18"/>
    <sheet name="APP-3 FORTAMUN REM. 2016" sheetId="158" r:id="rId19"/>
    <sheet name="APP-3 FORTAMUN " sheetId="159" r:id="rId20"/>
    <sheet name="APP-3 FORTAMUN INT. 2017" sheetId="160" r:id="rId21"/>
    <sheet name="APP-3 FAFEF" sheetId="161" r:id="rId22"/>
    <sheet name="APP-3 FAIS INT. 2014" sheetId="162" r:id="rId23"/>
    <sheet name="APP-3 FAIS INT. 2015" sheetId="163" r:id="rId24"/>
    <sheet name="APP-3 FAIS INT. 2016" sheetId="164" r:id="rId25"/>
    <sheet name="APP-3 FAIS 5P665" sheetId="165" r:id="rId26"/>
    <sheet name="APP-3 FAIS" sheetId="166" r:id="rId27"/>
    <sheet name="APP-3 FAIS (5P674)" sheetId="167" r:id="rId28"/>
    <sheet name="APP-3 CULT. TEATRO_2016" sheetId="168" r:id="rId29"/>
    <sheet name="APP-4 FORTAMUN (2)" sheetId="138" r:id="rId30"/>
    <sheet name="APP-4 FORT.FIN. I (2)" sheetId="139" r:id="rId31"/>
    <sheet name="APP-4 FORT.FIIN.II" sheetId="140" r:id="rId32"/>
    <sheet name="APP-4 FORT.III" sheetId="141" r:id="rId33"/>
    <sheet name="APP-4 FORT.FIN VI 2016" sheetId="147" r:id="rId34"/>
    <sheet name="APP-4 FORTALECE III 2016" sheetId="148" r:id="rId35"/>
    <sheet name="APP-4 FORTALECE IV 2016" sheetId="149" r:id="rId36"/>
    <sheet name="APP-4 FORTA FIN. (B)" sheetId="142" r:id="rId37"/>
    <sheet name="APP-4 FORTALECE" sheetId="143" r:id="rId38"/>
    <sheet name="APP-4 FAFEF" sheetId="144" r:id="rId39"/>
    <sheet name="APP-4 FAIS" sheetId="145" r:id="rId40"/>
    <sheet name="APP-4 FAIS INT 2016" sheetId="154" r:id="rId41"/>
    <sheet name="APP-4 FAIS (5P674) " sheetId="155" r:id="rId42"/>
    <sheet name="APP-4 FORTASEG" sheetId="146" r:id="rId43"/>
    <sheet name="APP-4 FORTAMUN 2016" sheetId="150" r:id="rId44"/>
    <sheet name="APP-4 FORTAMUN INT. 2016 " sheetId="151" r:id="rId45"/>
    <sheet name="APP-4 FORTAMUN INT. 2017" sheetId="152" r:id="rId46"/>
    <sheet name="APP-4 PART. ING.FED. 2016" sheetId="169" r:id="rId47"/>
    <sheet name="APP-4 PART. ING.FED. 2017" sheetId="153" r:id="rId48"/>
    <sheet name="AR" sheetId="88" r:id="rId49"/>
    <sheet name="PPI" sheetId="98" r:id="rId50"/>
    <sheet name="IAPP" sheetId="47" r:id="rId51"/>
    <sheet name="EAP" sheetId="84" r:id="rId52"/>
    <sheet name="ADS-1" sheetId="22" r:id="rId53"/>
    <sheet name="ADS-2" sheetId="53" r:id="rId54"/>
    <sheet name="SAP" sheetId="26" r:id="rId55"/>
    <sheet name="FIC" sheetId="86" r:id="rId56"/>
    <sheet name="AUR" sheetId="71" r:id="rId57"/>
    <sheet name="PPD" sheetId="67" r:id="rId58"/>
    <sheet name="Formato 6d" sheetId="97" r:id="rId59"/>
  </sheets>
  <externalReferences>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______EJE1" localSheetId="49">[1]INICIO!$Y$166:$Y$186</definedName>
    <definedName name="_______EJE1">[2]INICIO!$Y$166:$Y$186</definedName>
    <definedName name="_______EJE2" localSheetId="49">[1]INICIO!$Y$188:$Y$229</definedName>
    <definedName name="_______EJE2">[2]INICIO!$Y$188:$Y$229</definedName>
    <definedName name="_______EJE3" localSheetId="49">[1]INICIO!$Y$231:$Y$247</definedName>
    <definedName name="_______EJE3">[2]INICIO!$Y$231:$Y$247</definedName>
    <definedName name="_______EJE4" localSheetId="49">[1]INICIO!$Y$249:$Y$272</definedName>
    <definedName name="_______EJE4">[2]INICIO!$Y$249:$Y$272</definedName>
    <definedName name="_______EJE5" localSheetId="49">[1]INICIO!$Y$274:$Y$287</definedName>
    <definedName name="_______EJE5">[2]INICIO!$Y$274:$Y$287</definedName>
    <definedName name="_______EJE6" localSheetId="49">[1]INICIO!$Y$289:$Y$314</definedName>
    <definedName name="_______EJE6">[2]INICIO!$Y$289:$Y$314</definedName>
    <definedName name="_______EJE7" localSheetId="49">[1]INICIO!$Y$316:$Y$356</definedName>
    <definedName name="_______EJE7">[2]INICIO!$Y$316:$Y$356</definedName>
    <definedName name="______EJE1" localSheetId="49">[1]INICIO!$Y$166:$Y$186</definedName>
    <definedName name="______EJE1">[2]INICIO!$Y$166:$Y$186</definedName>
    <definedName name="______EJE2" localSheetId="49">[1]INICIO!$Y$188:$Y$229</definedName>
    <definedName name="______EJE2">[2]INICIO!$Y$188:$Y$229</definedName>
    <definedName name="______EJE3" localSheetId="49">[1]INICIO!$Y$231:$Y$247</definedName>
    <definedName name="______EJE3">[2]INICIO!$Y$231:$Y$247</definedName>
    <definedName name="______EJE4" localSheetId="49">[1]INICIO!$Y$249:$Y$272</definedName>
    <definedName name="______EJE4">[2]INICIO!$Y$249:$Y$272</definedName>
    <definedName name="______EJE5" localSheetId="49">[1]INICIO!$Y$274:$Y$287</definedName>
    <definedName name="______EJE5">[2]INICIO!$Y$274:$Y$287</definedName>
    <definedName name="______EJE6" localSheetId="49">[1]INICIO!$Y$289:$Y$314</definedName>
    <definedName name="______EJE6">[2]INICIO!$Y$289:$Y$314</definedName>
    <definedName name="______EJE7" localSheetId="49">[1]INICIO!$Y$316:$Y$356</definedName>
    <definedName name="______EJE7">[2]INICIO!$Y$316:$Y$356</definedName>
    <definedName name="_____EJE1" localSheetId="49">[1]INICIO!$Y$166:$Y$186</definedName>
    <definedName name="_____EJE1">[2]INICIO!$Y$166:$Y$186</definedName>
    <definedName name="_____EJE2" localSheetId="49">[1]INICIO!$Y$188:$Y$229</definedName>
    <definedName name="_____EJE2">[2]INICIO!$Y$188:$Y$229</definedName>
    <definedName name="_____EJE3" localSheetId="49">[1]INICIO!$Y$231:$Y$247</definedName>
    <definedName name="_____EJE3">[2]INICIO!$Y$231:$Y$247</definedName>
    <definedName name="_____EJE4" localSheetId="49">[1]INICIO!$Y$249:$Y$272</definedName>
    <definedName name="_____EJE4">[2]INICIO!$Y$249:$Y$272</definedName>
    <definedName name="_____EJE5" localSheetId="49">[1]INICIO!$Y$274:$Y$287</definedName>
    <definedName name="_____EJE5">[2]INICIO!$Y$274:$Y$287</definedName>
    <definedName name="_____EJE6" localSheetId="49">[1]INICIO!$Y$289:$Y$314</definedName>
    <definedName name="_____EJE6">[2]INICIO!$Y$289:$Y$314</definedName>
    <definedName name="_____EJE7" localSheetId="49">[1]INICIO!$Y$316:$Y$356</definedName>
    <definedName name="_____EJE7">[2]INICIO!$Y$316:$Y$356</definedName>
    <definedName name="____EJE1">[3]INICIO!$Y$166:$Y$186</definedName>
    <definedName name="____EJE2">[3]INICIO!$Y$188:$Y$229</definedName>
    <definedName name="____EJE3">[3]INICIO!$Y$231:$Y$247</definedName>
    <definedName name="____EJE4">[3]INICIO!$Y$249:$Y$272</definedName>
    <definedName name="____EJE5">[3]INICIO!$Y$274:$Y$287</definedName>
    <definedName name="____EJE6">[3]INICIO!$Y$289:$Y$314</definedName>
    <definedName name="____EJE7">[3]INICIO!$Y$316:$Y$356</definedName>
    <definedName name="___EJE1" localSheetId="48">[2]INICIO!$Y$166:$Y$186</definedName>
    <definedName name="___EJE1" localSheetId="49">[1]INICIO!$Y$166:$Y$186</definedName>
    <definedName name="___EJE1">[3]INICIO!$Y$166:$Y$186</definedName>
    <definedName name="___EJE2" localSheetId="48">[2]INICIO!$Y$188:$Y$229</definedName>
    <definedName name="___EJE2" localSheetId="49">[1]INICIO!$Y$188:$Y$229</definedName>
    <definedName name="___EJE2">[3]INICIO!$Y$188:$Y$229</definedName>
    <definedName name="___EJE3" localSheetId="48">[2]INICIO!$Y$231:$Y$247</definedName>
    <definedName name="___EJE3" localSheetId="49">[1]INICIO!$Y$231:$Y$247</definedName>
    <definedName name="___EJE3">[3]INICIO!$Y$231:$Y$247</definedName>
    <definedName name="___EJE4" localSheetId="48">[2]INICIO!$Y$249:$Y$272</definedName>
    <definedName name="___EJE4" localSheetId="49">[1]INICIO!$Y$249:$Y$272</definedName>
    <definedName name="___EJE4">[3]INICIO!$Y$249:$Y$272</definedName>
    <definedName name="___EJE5" localSheetId="48">[2]INICIO!$Y$274:$Y$287</definedName>
    <definedName name="___EJE5" localSheetId="49">[1]INICIO!$Y$274:$Y$287</definedName>
    <definedName name="___EJE5">[3]INICIO!$Y$274:$Y$287</definedName>
    <definedName name="___EJE6" localSheetId="48">[2]INICIO!$Y$289:$Y$314</definedName>
    <definedName name="___EJE6" localSheetId="49">[1]INICIO!$Y$289:$Y$314</definedName>
    <definedName name="___EJE6">[3]INICIO!$Y$289:$Y$314</definedName>
    <definedName name="___EJE7" localSheetId="48">[2]INICIO!$Y$316:$Y$356</definedName>
    <definedName name="___EJE7" localSheetId="49">[1]INICIO!$Y$316:$Y$356</definedName>
    <definedName name="___EJE7">[3]INICIO!$Y$316:$Y$356</definedName>
    <definedName name="__EJE1" localSheetId="48">[2]INICIO!$Y$166:$Y$186</definedName>
    <definedName name="__EJE1" localSheetId="49">[1]INICIO!$Y$166:$Y$186</definedName>
    <definedName name="__EJE1">[3]INICIO!$Y$166:$Y$186</definedName>
    <definedName name="__EJE2" localSheetId="48">[2]INICIO!$Y$188:$Y$229</definedName>
    <definedName name="__EJE2" localSheetId="49">[1]INICIO!$Y$188:$Y$229</definedName>
    <definedName name="__EJE2">[3]INICIO!$Y$188:$Y$229</definedName>
    <definedName name="__EJE3" localSheetId="48">[2]INICIO!$Y$231:$Y$247</definedName>
    <definedName name="__EJE3" localSheetId="49">[1]INICIO!$Y$231:$Y$247</definedName>
    <definedName name="__EJE3">[3]INICIO!$Y$231:$Y$247</definedName>
    <definedName name="__EJE4" localSheetId="48">[2]INICIO!$Y$249:$Y$272</definedName>
    <definedName name="__EJE4" localSheetId="49">[1]INICIO!$Y$249:$Y$272</definedName>
    <definedName name="__EJE4">[3]INICIO!$Y$249:$Y$272</definedName>
    <definedName name="__EJE5" localSheetId="48">[2]INICIO!$Y$274:$Y$287</definedName>
    <definedName name="__EJE5" localSheetId="49">[1]INICIO!$Y$274:$Y$287</definedName>
    <definedName name="__EJE5">[3]INICIO!$Y$274:$Y$287</definedName>
    <definedName name="__EJE6" localSheetId="48">[2]INICIO!$Y$289:$Y$314</definedName>
    <definedName name="__EJE6" localSheetId="49">[1]INICIO!$Y$289:$Y$314</definedName>
    <definedName name="__EJE6">[3]INICIO!$Y$289:$Y$314</definedName>
    <definedName name="__EJE7" localSheetId="48">[2]INICIO!$Y$316:$Y$356</definedName>
    <definedName name="__EJE7" localSheetId="49">[1]INICIO!$Y$316:$Y$356</definedName>
    <definedName name="__EJE7">[3]INICIO!$Y$316:$Y$356</definedName>
    <definedName name="_EJE1" localSheetId="48">[2]INICIO!$Y$166:$Y$186</definedName>
    <definedName name="_EJE1" localSheetId="50">[4]INICIO!$Y$166:$Y$186</definedName>
    <definedName name="_EJE1" localSheetId="49">[1]INICIO!$Y$166:$Y$186</definedName>
    <definedName name="_EJE1">[3]INICIO!$Y$166:$Y$186</definedName>
    <definedName name="_EJE2" localSheetId="48">[2]INICIO!$Y$188:$Y$229</definedName>
    <definedName name="_EJE2" localSheetId="50">[4]INICIO!$Y$188:$Y$229</definedName>
    <definedName name="_EJE2" localSheetId="49">[1]INICIO!$Y$188:$Y$229</definedName>
    <definedName name="_EJE2">[3]INICIO!$Y$188:$Y$229</definedName>
    <definedName name="_EJE3" localSheetId="48">[2]INICIO!$Y$231:$Y$247</definedName>
    <definedName name="_EJE3" localSheetId="50">[4]INICIO!$Y$231:$Y$247</definedName>
    <definedName name="_EJE3" localSheetId="49">[1]INICIO!$Y$231:$Y$247</definedName>
    <definedName name="_EJE3">[3]INICIO!$Y$231:$Y$247</definedName>
    <definedName name="_EJE4" localSheetId="48">[2]INICIO!$Y$249:$Y$272</definedName>
    <definedName name="_EJE4" localSheetId="50">[4]INICIO!$Y$249:$Y$272</definedName>
    <definedName name="_EJE4" localSheetId="49">[1]INICIO!$Y$249:$Y$272</definedName>
    <definedName name="_EJE4">[3]INICIO!$Y$249:$Y$272</definedName>
    <definedName name="_EJE5" localSheetId="48">[2]INICIO!$Y$274:$Y$287</definedName>
    <definedName name="_EJE5" localSheetId="50">[4]INICIO!$Y$274:$Y$287</definedName>
    <definedName name="_EJE5" localSheetId="49">[1]INICIO!$Y$274:$Y$287</definedName>
    <definedName name="_EJE5">[3]INICIO!$Y$274:$Y$287</definedName>
    <definedName name="_EJE6" localSheetId="48">[2]INICIO!$Y$289:$Y$314</definedName>
    <definedName name="_EJE6" localSheetId="50">[4]INICIO!$Y$289:$Y$314</definedName>
    <definedName name="_EJE6" localSheetId="49">[1]INICIO!$Y$289:$Y$314</definedName>
    <definedName name="_EJE6">[3]INICIO!$Y$289:$Y$314</definedName>
    <definedName name="_EJE7" localSheetId="48">[2]INICIO!$Y$316:$Y$356</definedName>
    <definedName name="_EJE7" localSheetId="50">[4]INICIO!$Y$316:$Y$356</definedName>
    <definedName name="_EJE7" localSheetId="49">[1]INICIO!$Y$316:$Y$356</definedName>
    <definedName name="_EJE7">[3]INICIO!$Y$316:$Y$356</definedName>
    <definedName name="_xlnm._FilterDatabase" localSheetId="49" hidden="1">PPI!$A$7:$G$25</definedName>
    <definedName name="_Toc256789589" localSheetId="3">EPC!$A$1</definedName>
    <definedName name="adys_tipo" localSheetId="48">[2]INICIO!$AR$24:$AR$27</definedName>
    <definedName name="adys_tipo" localSheetId="50">[4]INICIO!$AR$24:$AR$27</definedName>
    <definedName name="adys_tipo" localSheetId="49">[1]INICIO!$AR$24:$AR$27</definedName>
    <definedName name="adys_tipo">[3]INICIO!$AR$24:$AR$27</definedName>
    <definedName name="AI" localSheetId="48">[2]INICIO!$AU$5:$AW$543</definedName>
    <definedName name="AI" localSheetId="50">[4]INICIO!$AU$5:$AW$543</definedName>
    <definedName name="AI" localSheetId="49">[1]INICIO!$AU$5:$AW$543</definedName>
    <definedName name="AI">[3]INICIO!$AU$5:$AW$543</definedName>
    <definedName name="_xlnm.Print_Area" localSheetId="5">'APP-2'!$A$1:$G$36</definedName>
    <definedName name="_xlnm.Print_Area" localSheetId="28">'APP-3 CULT. TEATRO_2016'!$A$1:$U$39</definedName>
    <definedName name="_xlnm.Print_Area" localSheetId="21">'APP-3 FAFEF'!$A$1:$U$41</definedName>
    <definedName name="_xlnm.Print_Area" localSheetId="26">'APP-3 FAIS'!$A$1:$U$42</definedName>
    <definedName name="_xlnm.Print_Area" localSheetId="27">'APP-3 FAIS (5P674)'!$A$1:$U$39</definedName>
    <definedName name="_xlnm.Print_Area" localSheetId="25">'APP-3 FAIS 5P665'!$A$1:$U$41</definedName>
    <definedName name="_xlnm.Print_Area" localSheetId="22">'APP-3 FAIS INT. 2014'!$A$1:$U$29</definedName>
    <definedName name="_xlnm.Print_Area" localSheetId="23">'APP-3 FAIS INT. 2015'!$A$1:$U$41</definedName>
    <definedName name="_xlnm.Print_Area" localSheetId="24">'APP-3 FAIS INT. 2016'!$A$1:$U$41</definedName>
    <definedName name="_xlnm.Print_Area" localSheetId="10">'APP-3 FORT.FIN B'!$A$1:$U$21</definedName>
    <definedName name="_xlnm.Print_Area" localSheetId="9">'APP-3 FORT.FIN III'!$A$1:$U$21</definedName>
    <definedName name="_xlnm.Print_Area" localSheetId="7">'APP-3 FORT.FIN.I'!$A$1:$U$32</definedName>
    <definedName name="_xlnm.Print_Area" localSheetId="8">'APP-3 FORT.FIN.II '!$A$1:$U$18</definedName>
    <definedName name="_xlnm.Print_Area" localSheetId="11">'APP-3 FORT.FIN.VI (REM 2016)'!$A$1:$U$18</definedName>
    <definedName name="_xlnm.Print_Area" localSheetId="13">'APP-3 FORTA. III (REM 2016)'!$A$1:$U$19</definedName>
    <definedName name="_xlnm.Print_Area" localSheetId="14">'APP-3 FORTA. IV (REM 2016)'!$A$1:$U$19</definedName>
    <definedName name="_xlnm.Print_Area" localSheetId="12">'APP-3 FORTALECE'!$A$1:$U$23</definedName>
    <definedName name="_xlnm.Print_Area" localSheetId="19">'APP-3 FORTAMUN '!$A$1:$U$30</definedName>
    <definedName name="_xlnm.Print_Area" localSheetId="16">'APP-3 FORTAMUN INT. 2016'!$A$1:$U$17</definedName>
    <definedName name="_xlnm.Print_Area" localSheetId="20">'APP-3 FORTAMUN INT. 2017'!$A$1:$U$17</definedName>
    <definedName name="_xlnm.Print_Area" localSheetId="18">'APP-3 FORTAMUN REM. 2016'!$A$1:$U$17</definedName>
    <definedName name="_xlnm.Print_Area" localSheetId="6">'APP-3 FORTASEG'!$A$1:$U$18</definedName>
    <definedName name="_xlnm.Print_Area" localSheetId="17">'APP-3 PART. REM_2016'!$A$1:$U$17</definedName>
    <definedName name="_xlnm.Print_Area" localSheetId="15">'APP-3 PARTICIPACION'!$A$1:$U$121</definedName>
    <definedName name="_xlnm.Print_Area" localSheetId="48">AR!$A$1:$O$367</definedName>
    <definedName name="_xlnm.Print_Area" localSheetId="56">AUR!$A$1:$D$29</definedName>
    <definedName name="_xlnm.Print_Area" localSheetId="50">IAPP!$A$1:$K$16</definedName>
    <definedName name="CAPIT" localSheetId="28">#REF!</definedName>
    <definedName name="CAPIT" localSheetId="21">#REF!</definedName>
    <definedName name="CAPIT" localSheetId="26">#REF!</definedName>
    <definedName name="CAPIT" localSheetId="27">#REF!</definedName>
    <definedName name="CAPIT" localSheetId="25">#REF!</definedName>
    <definedName name="CAPIT" localSheetId="22">#REF!</definedName>
    <definedName name="CAPIT" localSheetId="23">#REF!</definedName>
    <definedName name="CAPIT" localSheetId="24">#REF!</definedName>
    <definedName name="CAPIT" localSheetId="10">#REF!</definedName>
    <definedName name="CAPIT" localSheetId="9">#REF!</definedName>
    <definedName name="CAPIT" localSheetId="7">#REF!</definedName>
    <definedName name="CAPIT" localSheetId="8">#REF!</definedName>
    <definedName name="CAPIT" localSheetId="11">#REF!</definedName>
    <definedName name="CAPIT" localSheetId="13">#REF!</definedName>
    <definedName name="CAPIT" localSheetId="14">#REF!</definedName>
    <definedName name="CAPIT" localSheetId="12">#REF!</definedName>
    <definedName name="CAPIT" localSheetId="19">#REF!</definedName>
    <definedName name="CAPIT" localSheetId="16">#REF!</definedName>
    <definedName name="CAPIT" localSheetId="20">#REF!</definedName>
    <definedName name="CAPIT" localSheetId="18">#REF!</definedName>
    <definedName name="CAPIT" localSheetId="17">#REF!</definedName>
    <definedName name="CAPIT" localSheetId="15">#REF!</definedName>
    <definedName name="CAPIT" localSheetId="38">#REF!</definedName>
    <definedName name="CAPIT" localSheetId="39">#REF!</definedName>
    <definedName name="CAPIT" localSheetId="41">#REF!</definedName>
    <definedName name="CAPIT" localSheetId="40">#REF!</definedName>
    <definedName name="CAPIT" localSheetId="31">#REF!</definedName>
    <definedName name="CAPIT" localSheetId="33">#REF!</definedName>
    <definedName name="CAPIT" localSheetId="30">#REF!</definedName>
    <definedName name="CAPIT" localSheetId="32">#REF!</definedName>
    <definedName name="CAPIT" localSheetId="36">#REF!</definedName>
    <definedName name="CAPIT" localSheetId="37">#REF!</definedName>
    <definedName name="CAPIT" localSheetId="34">#REF!</definedName>
    <definedName name="CAPIT" localSheetId="35">#REF!</definedName>
    <definedName name="CAPIT" localSheetId="43">#REF!</definedName>
    <definedName name="CAPIT" localSheetId="44">#REF!</definedName>
    <definedName name="CAPIT" localSheetId="45">#REF!</definedName>
    <definedName name="CAPIT" localSheetId="42">#REF!</definedName>
    <definedName name="CAPIT" localSheetId="46">#REF!</definedName>
    <definedName name="CAPIT" localSheetId="47">#REF!</definedName>
    <definedName name="CAPIT" localSheetId="48">#REF!</definedName>
    <definedName name="CAPIT" localSheetId="58">#REF!</definedName>
    <definedName name="CAPIT" localSheetId="49">#REF!</definedName>
    <definedName name="CAPIT">#REF!</definedName>
    <definedName name="CENPAR" localSheetId="28">#REF!</definedName>
    <definedName name="CENPAR" localSheetId="21">#REF!</definedName>
    <definedName name="CENPAR" localSheetId="26">#REF!</definedName>
    <definedName name="CENPAR" localSheetId="27">#REF!</definedName>
    <definedName name="CENPAR" localSheetId="25">#REF!</definedName>
    <definedName name="CENPAR" localSheetId="22">#REF!</definedName>
    <definedName name="CENPAR" localSheetId="23">#REF!</definedName>
    <definedName name="CENPAR" localSheetId="24">#REF!</definedName>
    <definedName name="CENPAR" localSheetId="10">#REF!</definedName>
    <definedName name="CENPAR" localSheetId="9">#REF!</definedName>
    <definedName name="CENPAR" localSheetId="7">#REF!</definedName>
    <definedName name="CENPAR" localSheetId="8">#REF!</definedName>
    <definedName name="CENPAR" localSheetId="11">#REF!</definedName>
    <definedName name="CENPAR" localSheetId="13">#REF!</definedName>
    <definedName name="CENPAR" localSheetId="14">#REF!</definedName>
    <definedName name="CENPAR" localSheetId="12">#REF!</definedName>
    <definedName name="CENPAR" localSheetId="19">#REF!</definedName>
    <definedName name="CENPAR" localSheetId="16">#REF!</definedName>
    <definedName name="CENPAR" localSheetId="20">#REF!</definedName>
    <definedName name="CENPAR" localSheetId="18">#REF!</definedName>
    <definedName name="CENPAR" localSheetId="17">#REF!</definedName>
    <definedName name="CENPAR" localSheetId="15">#REF!</definedName>
    <definedName name="CENPAR" localSheetId="38">#REF!</definedName>
    <definedName name="CENPAR" localSheetId="39">#REF!</definedName>
    <definedName name="CENPAR" localSheetId="41">#REF!</definedName>
    <definedName name="CENPAR" localSheetId="40">#REF!</definedName>
    <definedName name="CENPAR" localSheetId="31">#REF!</definedName>
    <definedName name="CENPAR" localSheetId="33">#REF!</definedName>
    <definedName name="CENPAR" localSheetId="30">#REF!</definedName>
    <definedName name="CENPAR" localSheetId="32">#REF!</definedName>
    <definedName name="CENPAR" localSheetId="36">#REF!</definedName>
    <definedName name="CENPAR" localSheetId="37">#REF!</definedName>
    <definedName name="CENPAR" localSheetId="34">#REF!</definedName>
    <definedName name="CENPAR" localSheetId="35">#REF!</definedName>
    <definedName name="CENPAR" localSheetId="43">#REF!</definedName>
    <definedName name="CENPAR" localSheetId="44">#REF!</definedName>
    <definedName name="CENPAR" localSheetId="45">#REF!</definedName>
    <definedName name="CENPAR" localSheetId="42">#REF!</definedName>
    <definedName name="CENPAR" localSheetId="46">#REF!</definedName>
    <definedName name="CENPAR" localSheetId="47">#REF!</definedName>
    <definedName name="CENPAR" localSheetId="48">#REF!</definedName>
    <definedName name="CENPAR" localSheetId="58">#REF!</definedName>
    <definedName name="CENPAR" localSheetId="49">#REF!</definedName>
    <definedName name="CENPAR">#REF!</definedName>
    <definedName name="datos" localSheetId="48">OFFSET([5]datos!$A$1,0,0,COUNTA([5]datos!$A$1:$A$65536),23)</definedName>
    <definedName name="datos" localSheetId="56">OFFSET([3]datos!$A$1,0,0,COUNTA([3]datos!$A$1:$A$65536),23)</definedName>
    <definedName name="datos" localSheetId="50">OFFSET([6]datos!$A$1,0,0,COUNTA([6]datos!$A$1:$A$65536),23)</definedName>
    <definedName name="datos" localSheetId="49">OFFSET([7]datos!$A$1,0,0,COUNTA([7]datos!$A$1:$A$65536),23)</definedName>
    <definedName name="datos">OFFSET([8]datos!$A$1,0,0,COUNTA([8]datos!$A$1:$A$65536),23)</definedName>
    <definedName name="dc" localSheetId="28">#REF!</definedName>
    <definedName name="dc" localSheetId="21">#REF!</definedName>
    <definedName name="dc" localSheetId="26">#REF!</definedName>
    <definedName name="dc" localSheetId="27">#REF!</definedName>
    <definedName name="dc" localSheetId="25">#REF!</definedName>
    <definedName name="dc" localSheetId="22">#REF!</definedName>
    <definedName name="dc" localSheetId="23">#REF!</definedName>
    <definedName name="dc" localSheetId="24">#REF!</definedName>
    <definedName name="dc" localSheetId="10">#REF!</definedName>
    <definedName name="dc" localSheetId="9">#REF!</definedName>
    <definedName name="dc" localSheetId="7">#REF!</definedName>
    <definedName name="dc" localSheetId="8">#REF!</definedName>
    <definedName name="dc" localSheetId="11">#REF!</definedName>
    <definedName name="dc" localSheetId="13">#REF!</definedName>
    <definedName name="dc" localSheetId="14">#REF!</definedName>
    <definedName name="dc" localSheetId="12">#REF!</definedName>
    <definedName name="dc" localSheetId="19">#REF!</definedName>
    <definedName name="dc" localSheetId="16">#REF!</definedName>
    <definedName name="dc" localSheetId="20">#REF!</definedName>
    <definedName name="dc" localSheetId="18">#REF!</definedName>
    <definedName name="dc" localSheetId="17">#REF!</definedName>
    <definedName name="dc" localSheetId="15">#REF!</definedName>
    <definedName name="dc" localSheetId="38">#REF!</definedName>
    <definedName name="dc" localSheetId="39">#REF!</definedName>
    <definedName name="dc" localSheetId="41">#REF!</definedName>
    <definedName name="dc" localSheetId="40">#REF!</definedName>
    <definedName name="dc" localSheetId="31">#REF!</definedName>
    <definedName name="dc" localSheetId="33">#REF!</definedName>
    <definedName name="dc" localSheetId="30">#REF!</definedName>
    <definedName name="dc" localSheetId="32">#REF!</definedName>
    <definedName name="dc" localSheetId="36">#REF!</definedName>
    <definedName name="dc" localSheetId="37">#REF!</definedName>
    <definedName name="dc" localSheetId="34">#REF!</definedName>
    <definedName name="dc" localSheetId="35">#REF!</definedName>
    <definedName name="dc" localSheetId="43">#REF!</definedName>
    <definedName name="dc" localSheetId="44">#REF!</definedName>
    <definedName name="dc" localSheetId="45">#REF!</definedName>
    <definedName name="dc" localSheetId="42">#REF!</definedName>
    <definedName name="dc" localSheetId="46">#REF!</definedName>
    <definedName name="dc" localSheetId="47">#REF!</definedName>
    <definedName name="dc" localSheetId="48">#REF!</definedName>
    <definedName name="dc" localSheetId="58">#REF!</definedName>
    <definedName name="dc" localSheetId="49">#REF!</definedName>
    <definedName name="dc">#REF!</definedName>
    <definedName name="DEFAULT" localSheetId="48">[2]INICIO!$AA$10</definedName>
    <definedName name="DEFAULT" localSheetId="50">[4]INICIO!$AA$10</definedName>
    <definedName name="DEFAULT" localSheetId="49">[1]INICIO!$AA$10</definedName>
    <definedName name="DEFAULT">[3]INICIO!$AA$10</definedName>
    <definedName name="DEUDA" localSheetId="28">#REF!</definedName>
    <definedName name="DEUDA" localSheetId="21">#REF!</definedName>
    <definedName name="DEUDA" localSheetId="26">#REF!</definedName>
    <definedName name="DEUDA" localSheetId="27">#REF!</definedName>
    <definedName name="DEUDA" localSheetId="25">#REF!</definedName>
    <definedName name="DEUDA" localSheetId="22">#REF!</definedName>
    <definedName name="DEUDA" localSheetId="23">#REF!</definedName>
    <definedName name="DEUDA" localSheetId="24">#REF!</definedName>
    <definedName name="DEUDA" localSheetId="10">#REF!</definedName>
    <definedName name="DEUDA" localSheetId="9">#REF!</definedName>
    <definedName name="DEUDA" localSheetId="7">#REF!</definedName>
    <definedName name="DEUDA" localSheetId="8">#REF!</definedName>
    <definedName name="DEUDA" localSheetId="11">#REF!</definedName>
    <definedName name="DEUDA" localSheetId="13">#REF!</definedName>
    <definedName name="DEUDA" localSheetId="14">#REF!</definedName>
    <definedName name="DEUDA" localSheetId="12">#REF!</definedName>
    <definedName name="DEUDA" localSheetId="19">#REF!</definedName>
    <definedName name="DEUDA" localSheetId="16">#REF!</definedName>
    <definedName name="DEUDA" localSheetId="20">#REF!</definedName>
    <definedName name="DEUDA" localSheetId="18">#REF!</definedName>
    <definedName name="DEUDA" localSheetId="17">#REF!</definedName>
    <definedName name="DEUDA" localSheetId="15">#REF!</definedName>
    <definedName name="DEUDA" localSheetId="38">#REF!</definedName>
    <definedName name="DEUDA" localSheetId="39">#REF!</definedName>
    <definedName name="DEUDA" localSheetId="41">#REF!</definedName>
    <definedName name="DEUDA" localSheetId="40">#REF!</definedName>
    <definedName name="DEUDA" localSheetId="31">#REF!</definedName>
    <definedName name="DEUDA" localSheetId="33">#REF!</definedName>
    <definedName name="DEUDA" localSheetId="30">#REF!</definedName>
    <definedName name="DEUDA" localSheetId="32">#REF!</definedName>
    <definedName name="DEUDA" localSheetId="36">#REF!</definedName>
    <definedName name="DEUDA" localSheetId="37">#REF!</definedName>
    <definedName name="DEUDA" localSheetId="34">#REF!</definedName>
    <definedName name="DEUDA" localSheetId="35">#REF!</definedName>
    <definedName name="DEUDA" localSheetId="43">#REF!</definedName>
    <definedName name="DEUDA" localSheetId="44">#REF!</definedName>
    <definedName name="DEUDA" localSheetId="45">#REF!</definedName>
    <definedName name="DEUDA" localSheetId="42">#REF!</definedName>
    <definedName name="DEUDA" localSheetId="46">#REF!</definedName>
    <definedName name="DEUDA" localSheetId="47">#REF!</definedName>
    <definedName name="DEUDA" localSheetId="48">#REF!</definedName>
    <definedName name="DEUDA" localSheetId="58">#REF!</definedName>
    <definedName name="DEUDA" localSheetId="49">#REF!</definedName>
    <definedName name="DEUDA">#REF!</definedName>
    <definedName name="egvb" localSheetId="28">#REF!</definedName>
    <definedName name="egvb" localSheetId="21">#REF!</definedName>
    <definedName name="egvb" localSheetId="26">#REF!</definedName>
    <definedName name="egvb" localSheetId="27">#REF!</definedName>
    <definedName name="egvb" localSheetId="25">#REF!</definedName>
    <definedName name="egvb" localSheetId="22">#REF!</definedName>
    <definedName name="egvb" localSheetId="23">#REF!</definedName>
    <definedName name="egvb" localSheetId="24">#REF!</definedName>
    <definedName name="egvb" localSheetId="10">#REF!</definedName>
    <definedName name="egvb" localSheetId="9">#REF!</definedName>
    <definedName name="egvb" localSheetId="7">#REF!</definedName>
    <definedName name="egvb" localSheetId="8">#REF!</definedName>
    <definedName name="egvb" localSheetId="11">#REF!</definedName>
    <definedName name="egvb" localSheetId="13">#REF!</definedName>
    <definedName name="egvb" localSheetId="14">#REF!</definedName>
    <definedName name="egvb" localSheetId="12">#REF!</definedName>
    <definedName name="egvb" localSheetId="19">#REF!</definedName>
    <definedName name="egvb" localSheetId="16">#REF!</definedName>
    <definedName name="egvb" localSheetId="20">#REF!</definedName>
    <definedName name="egvb" localSheetId="18">#REF!</definedName>
    <definedName name="egvb" localSheetId="17">#REF!</definedName>
    <definedName name="egvb" localSheetId="15">#REF!</definedName>
    <definedName name="egvb" localSheetId="38">#REF!</definedName>
    <definedName name="egvb" localSheetId="39">#REF!</definedName>
    <definedName name="egvb" localSheetId="41">#REF!</definedName>
    <definedName name="egvb" localSheetId="40">#REF!</definedName>
    <definedName name="egvb" localSheetId="31">#REF!</definedName>
    <definedName name="egvb" localSheetId="33">#REF!</definedName>
    <definedName name="egvb" localSheetId="30">#REF!</definedName>
    <definedName name="egvb" localSheetId="32">#REF!</definedName>
    <definedName name="egvb" localSheetId="36">#REF!</definedName>
    <definedName name="egvb" localSheetId="37">#REF!</definedName>
    <definedName name="egvb" localSheetId="34">#REF!</definedName>
    <definedName name="egvb" localSheetId="35">#REF!</definedName>
    <definedName name="egvb" localSheetId="43">#REF!</definedName>
    <definedName name="egvb" localSheetId="44">#REF!</definedName>
    <definedName name="egvb" localSheetId="45">#REF!</definedName>
    <definedName name="egvb" localSheetId="42">#REF!</definedName>
    <definedName name="egvb" localSheetId="46">#REF!</definedName>
    <definedName name="egvb" localSheetId="47">#REF!</definedName>
    <definedName name="egvb" localSheetId="48">#REF!</definedName>
    <definedName name="egvb" localSheetId="58">#REF!</definedName>
    <definedName name="egvb" localSheetId="49">#REF!</definedName>
    <definedName name="egvb">#REF!</definedName>
    <definedName name="EJER" localSheetId="28">#REF!</definedName>
    <definedName name="EJER" localSheetId="21">#REF!</definedName>
    <definedName name="EJER" localSheetId="26">#REF!</definedName>
    <definedName name="EJER" localSheetId="27">#REF!</definedName>
    <definedName name="EJER" localSheetId="25">#REF!</definedName>
    <definedName name="EJER" localSheetId="22">#REF!</definedName>
    <definedName name="EJER" localSheetId="23">#REF!</definedName>
    <definedName name="EJER" localSheetId="24">#REF!</definedName>
    <definedName name="EJER" localSheetId="10">#REF!</definedName>
    <definedName name="EJER" localSheetId="9">#REF!</definedName>
    <definedName name="EJER" localSheetId="7">#REF!</definedName>
    <definedName name="EJER" localSheetId="8">#REF!</definedName>
    <definedName name="EJER" localSheetId="11">#REF!</definedName>
    <definedName name="EJER" localSheetId="13">#REF!</definedName>
    <definedName name="EJER" localSheetId="14">#REF!</definedName>
    <definedName name="EJER" localSheetId="12">#REF!</definedName>
    <definedName name="EJER" localSheetId="19">#REF!</definedName>
    <definedName name="EJER" localSheetId="16">#REF!</definedName>
    <definedName name="EJER" localSheetId="20">#REF!</definedName>
    <definedName name="EJER" localSheetId="18">#REF!</definedName>
    <definedName name="EJER" localSheetId="17">#REF!</definedName>
    <definedName name="EJER" localSheetId="15">#REF!</definedName>
    <definedName name="EJER" localSheetId="38">#REF!</definedName>
    <definedName name="EJER" localSheetId="39">#REF!</definedName>
    <definedName name="EJER" localSheetId="41">#REF!</definedName>
    <definedName name="EJER" localSheetId="40">#REF!</definedName>
    <definedName name="EJER" localSheetId="31">#REF!</definedName>
    <definedName name="EJER" localSheetId="33">#REF!</definedName>
    <definedName name="EJER" localSheetId="30">#REF!</definedName>
    <definedName name="EJER" localSheetId="32">#REF!</definedName>
    <definedName name="EJER" localSheetId="36">#REF!</definedName>
    <definedName name="EJER" localSheetId="37">#REF!</definedName>
    <definedName name="EJER" localSheetId="34">#REF!</definedName>
    <definedName name="EJER" localSheetId="35">#REF!</definedName>
    <definedName name="EJER" localSheetId="43">#REF!</definedName>
    <definedName name="EJER" localSheetId="44">#REF!</definedName>
    <definedName name="EJER" localSheetId="45">#REF!</definedName>
    <definedName name="EJER" localSheetId="42">#REF!</definedName>
    <definedName name="EJER" localSheetId="46">#REF!</definedName>
    <definedName name="EJER" localSheetId="47">#REF!</definedName>
    <definedName name="EJER" localSheetId="48">#REF!</definedName>
    <definedName name="EJER" localSheetId="58">#REF!</definedName>
    <definedName name="EJER" localSheetId="49">#REF!</definedName>
    <definedName name="EJER">#REF!</definedName>
    <definedName name="EJES" localSheetId="48">[2]INICIO!$Y$151:$Y$157</definedName>
    <definedName name="EJES" localSheetId="50">[4]INICIO!$Y$151:$Y$157</definedName>
    <definedName name="EJES" localSheetId="49">[1]INICIO!$Y$151:$Y$157</definedName>
    <definedName name="EJES">[3]INICIO!$Y$151:$Y$157</definedName>
    <definedName name="ENFPEM" localSheetId="28">#REF!</definedName>
    <definedName name="ENFPEM" localSheetId="21">#REF!</definedName>
    <definedName name="ENFPEM" localSheetId="26">#REF!</definedName>
    <definedName name="ENFPEM" localSheetId="27">#REF!</definedName>
    <definedName name="ENFPEM" localSheetId="25">#REF!</definedName>
    <definedName name="ENFPEM" localSheetId="22">#REF!</definedName>
    <definedName name="ENFPEM" localSheetId="23">#REF!</definedName>
    <definedName name="ENFPEM" localSheetId="24">#REF!</definedName>
    <definedName name="ENFPEM" localSheetId="10">#REF!</definedName>
    <definedName name="ENFPEM" localSheetId="9">#REF!</definedName>
    <definedName name="ENFPEM" localSheetId="7">#REF!</definedName>
    <definedName name="ENFPEM" localSheetId="8">#REF!</definedName>
    <definedName name="ENFPEM" localSheetId="11">#REF!</definedName>
    <definedName name="ENFPEM" localSheetId="13">#REF!</definedName>
    <definedName name="ENFPEM" localSheetId="14">#REF!</definedName>
    <definedName name="ENFPEM" localSheetId="12">#REF!</definedName>
    <definedName name="ENFPEM" localSheetId="19">#REF!</definedName>
    <definedName name="ENFPEM" localSheetId="16">#REF!</definedName>
    <definedName name="ENFPEM" localSheetId="20">#REF!</definedName>
    <definedName name="ENFPEM" localSheetId="18">#REF!</definedName>
    <definedName name="ENFPEM" localSheetId="17">#REF!</definedName>
    <definedName name="ENFPEM" localSheetId="15">#REF!</definedName>
    <definedName name="ENFPEM" localSheetId="38">#REF!</definedName>
    <definedName name="ENFPEM" localSheetId="39">#REF!</definedName>
    <definedName name="ENFPEM" localSheetId="41">#REF!</definedName>
    <definedName name="ENFPEM" localSheetId="40">#REF!</definedName>
    <definedName name="ENFPEM" localSheetId="31">#REF!</definedName>
    <definedName name="ENFPEM" localSheetId="33">#REF!</definedName>
    <definedName name="ENFPEM" localSheetId="30">#REF!</definedName>
    <definedName name="ENFPEM" localSheetId="32">#REF!</definedName>
    <definedName name="ENFPEM" localSheetId="36">#REF!</definedName>
    <definedName name="ENFPEM" localSheetId="37">#REF!</definedName>
    <definedName name="ENFPEM" localSheetId="34">#REF!</definedName>
    <definedName name="ENFPEM" localSheetId="35">#REF!</definedName>
    <definedName name="ENFPEM" localSheetId="43">#REF!</definedName>
    <definedName name="ENFPEM" localSheetId="44">#REF!</definedName>
    <definedName name="ENFPEM" localSheetId="45">#REF!</definedName>
    <definedName name="ENFPEM" localSheetId="42">#REF!</definedName>
    <definedName name="ENFPEM" localSheetId="46">#REF!</definedName>
    <definedName name="ENFPEM" localSheetId="47">#REF!</definedName>
    <definedName name="ENFPEM" localSheetId="58">#REF!</definedName>
    <definedName name="ENFPEM">#REF!</definedName>
    <definedName name="FIDCOS" localSheetId="48">[2]INICIO!$DH$5:$DI$96</definedName>
    <definedName name="FIDCOS" localSheetId="50">[4]INICIO!$DH$5:$DI$96</definedName>
    <definedName name="FIDCOS" localSheetId="49">[1]INICIO!$DH$5:$DI$96</definedName>
    <definedName name="FIDCOS">[3]INICIO!$DH$5:$DI$96</definedName>
    <definedName name="FPC" localSheetId="48">[2]INICIO!$DE$5:$DF$96</definedName>
    <definedName name="FPC" localSheetId="50">[4]INICIO!$DE$5:$DF$96</definedName>
    <definedName name="FPC" localSheetId="49">[1]INICIO!$DE$5:$DF$96</definedName>
    <definedName name="FPC">[3]INICIO!$DE$5:$DF$96</definedName>
    <definedName name="gasto_gci" localSheetId="48">[2]INICIO!$AO$48:$AO$49</definedName>
    <definedName name="gasto_gci" localSheetId="50">[4]INICIO!$AO$48:$AO$49</definedName>
    <definedName name="gasto_gci" localSheetId="49">[1]INICIO!$AO$48:$AO$49</definedName>
    <definedName name="gasto_gci">[3]INICIO!$AO$48:$AO$49</definedName>
    <definedName name="KEY" localSheetId="49">[9]cats!$A$1:$B$9</definedName>
    <definedName name="KEY">[10]cats!$A$1:$B$9</definedName>
    <definedName name="LABEL" localSheetId="48">[5]INICIO!$AY$5:$AZ$97</definedName>
    <definedName name="LABEL" localSheetId="56">[3]INICIO!$AY$5:$AZ$97</definedName>
    <definedName name="LABEL" localSheetId="50">[6]INICIO!$AY$5:$AZ$97</definedName>
    <definedName name="LABEL" localSheetId="49">[7]INICIO!$AY$5:$AZ$97</definedName>
    <definedName name="LABEL">[8]INICIO!$AY$5:$AZ$97</definedName>
    <definedName name="label1g" localSheetId="48">[2]INICIO!$AA$19</definedName>
    <definedName name="label1g" localSheetId="50">[4]INICIO!$AA$19</definedName>
    <definedName name="label1g" localSheetId="49">[1]INICIO!$AA$19</definedName>
    <definedName name="label1g">[3]INICIO!$AA$19</definedName>
    <definedName name="label1S" localSheetId="48">[2]INICIO!$AA$22</definedName>
    <definedName name="label1S" localSheetId="50">[4]INICIO!$AA$22</definedName>
    <definedName name="label1S" localSheetId="49">[1]INICIO!$AA$22</definedName>
    <definedName name="label1S">[3]INICIO!$AA$22</definedName>
    <definedName name="label2g" localSheetId="48">[2]INICIO!$AA$20</definedName>
    <definedName name="label2g" localSheetId="50">[4]INICIO!$AA$20</definedName>
    <definedName name="label2g" localSheetId="49">[1]INICIO!$AA$20</definedName>
    <definedName name="label2g">[3]INICIO!$AA$20</definedName>
    <definedName name="label2S" localSheetId="48">[2]INICIO!$AA$23</definedName>
    <definedName name="label2S" localSheetId="50">[4]INICIO!$AA$23</definedName>
    <definedName name="label2S" localSheetId="49">[1]INICIO!$AA$23</definedName>
    <definedName name="label2S">[3]INICIO!$AA$23</definedName>
    <definedName name="Líneadeacción" localSheetId="28">[8]INICIO!#REF!</definedName>
    <definedName name="Líneadeacción" localSheetId="21">[8]INICIO!#REF!</definedName>
    <definedName name="Líneadeacción" localSheetId="26">[8]INICIO!#REF!</definedName>
    <definedName name="Líneadeacción" localSheetId="27">[8]INICIO!#REF!</definedName>
    <definedName name="Líneadeacción" localSheetId="25">[8]INICIO!#REF!</definedName>
    <definedName name="Líneadeacción" localSheetId="22">[8]INICIO!#REF!</definedName>
    <definedName name="Líneadeacción" localSheetId="23">[8]INICIO!#REF!</definedName>
    <definedName name="Líneadeacción" localSheetId="24">[8]INICIO!#REF!</definedName>
    <definedName name="Líneadeacción" localSheetId="10">[8]INICIO!#REF!</definedName>
    <definedName name="Líneadeacción" localSheetId="9">[8]INICIO!#REF!</definedName>
    <definedName name="Líneadeacción" localSheetId="7">[8]INICIO!#REF!</definedName>
    <definedName name="Líneadeacción" localSheetId="8">[8]INICIO!#REF!</definedName>
    <definedName name="Líneadeacción" localSheetId="11">[8]INICIO!#REF!</definedName>
    <definedName name="Líneadeacción" localSheetId="13">[8]INICIO!#REF!</definedName>
    <definedName name="Líneadeacción" localSheetId="14">[8]INICIO!#REF!</definedName>
    <definedName name="Líneadeacción" localSheetId="12">[8]INICIO!#REF!</definedName>
    <definedName name="Líneadeacción" localSheetId="19">[8]INICIO!#REF!</definedName>
    <definedName name="Líneadeacción" localSheetId="16">[8]INICIO!#REF!</definedName>
    <definedName name="Líneadeacción" localSheetId="20">[8]INICIO!#REF!</definedName>
    <definedName name="Líneadeacción" localSheetId="18">[8]INICIO!#REF!</definedName>
    <definedName name="Líneadeacción" localSheetId="6">[8]INICIO!#REF!</definedName>
    <definedName name="Líneadeacción" localSheetId="17">[8]INICIO!#REF!</definedName>
    <definedName name="Líneadeacción" localSheetId="15">[8]INICIO!#REF!</definedName>
    <definedName name="Líneadeacción" localSheetId="38">[8]INICIO!#REF!</definedName>
    <definedName name="Líneadeacción" localSheetId="39">[8]INICIO!#REF!</definedName>
    <definedName name="Líneadeacción" localSheetId="41">[8]INICIO!#REF!</definedName>
    <definedName name="Líneadeacción" localSheetId="40">[8]INICIO!#REF!</definedName>
    <definedName name="Líneadeacción" localSheetId="31">[8]INICIO!#REF!</definedName>
    <definedName name="Líneadeacción" localSheetId="33">[8]INICIO!#REF!</definedName>
    <definedName name="Líneadeacción" localSheetId="30">[8]INICIO!#REF!</definedName>
    <definedName name="Líneadeacción" localSheetId="32">[8]INICIO!#REF!</definedName>
    <definedName name="Líneadeacción" localSheetId="36">[8]INICIO!#REF!</definedName>
    <definedName name="Líneadeacción" localSheetId="37">[8]INICIO!#REF!</definedName>
    <definedName name="Líneadeacción" localSheetId="34">[8]INICIO!#REF!</definedName>
    <definedName name="Líneadeacción" localSheetId="35">[8]INICIO!#REF!</definedName>
    <definedName name="Líneadeacción" localSheetId="29">[8]INICIO!#REF!</definedName>
    <definedName name="Líneadeacción" localSheetId="43">[8]INICIO!#REF!</definedName>
    <definedName name="Líneadeacción" localSheetId="44">[8]INICIO!#REF!</definedName>
    <definedName name="Líneadeacción" localSheetId="45">[8]INICIO!#REF!</definedName>
    <definedName name="Líneadeacción" localSheetId="42">[8]INICIO!#REF!</definedName>
    <definedName name="Líneadeacción" localSheetId="46">[8]INICIO!#REF!</definedName>
    <definedName name="Líneadeacción" localSheetId="47">[8]INICIO!#REF!</definedName>
    <definedName name="Líneadeacción" localSheetId="48">[5]INICIO!#REF!</definedName>
    <definedName name="Líneadeacción" localSheetId="51">[8]INICIO!#REF!</definedName>
    <definedName name="Líneadeacción" localSheetId="55">[8]INICIO!#REF!</definedName>
    <definedName name="Líneadeacción" localSheetId="58">[8]INICIO!#REF!</definedName>
    <definedName name="Líneadeacción" localSheetId="49">[7]INICIO!#REF!</definedName>
    <definedName name="Líneadeacción">[8]INICIO!#REF!</definedName>
    <definedName name="LISTA_2016" localSheetId="28">#REF!</definedName>
    <definedName name="LISTA_2016" localSheetId="21">#REF!</definedName>
    <definedName name="LISTA_2016" localSheetId="26">#REF!</definedName>
    <definedName name="LISTA_2016" localSheetId="27">#REF!</definedName>
    <definedName name="LISTA_2016" localSheetId="25">#REF!</definedName>
    <definedName name="LISTA_2016" localSheetId="22">#REF!</definedName>
    <definedName name="LISTA_2016" localSheetId="23">#REF!</definedName>
    <definedName name="LISTA_2016" localSheetId="24">#REF!</definedName>
    <definedName name="LISTA_2016" localSheetId="10">#REF!</definedName>
    <definedName name="LISTA_2016" localSheetId="9">#REF!</definedName>
    <definedName name="LISTA_2016" localSheetId="7">#REF!</definedName>
    <definedName name="LISTA_2016" localSheetId="8">#REF!</definedName>
    <definedName name="LISTA_2016" localSheetId="11">#REF!</definedName>
    <definedName name="LISTA_2016" localSheetId="13">#REF!</definedName>
    <definedName name="LISTA_2016" localSheetId="14">#REF!</definedName>
    <definedName name="LISTA_2016" localSheetId="12">#REF!</definedName>
    <definedName name="LISTA_2016" localSheetId="19">#REF!</definedName>
    <definedName name="LISTA_2016" localSheetId="16">#REF!</definedName>
    <definedName name="LISTA_2016" localSheetId="20">#REF!</definedName>
    <definedName name="LISTA_2016" localSheetId="18">#REF!</definedName>
    <definedName name="LISTA_2016" localSheetId="17">#REF!</definedName>
    <definedName name="LISTA_2016" localSheetId="15">#REF!</definedName>
    <definedName name="LISTA_2016" localSheetId="38">#REF!</definedName>
    <definedName name="LISTA_2016" localSheetId="39">#REF!</definedName>
    <definedName name="LISTA_2016" localSheetId="41">#REF!</definedName>
    <definedName name="LISTA_2016" localSheetId="40">#REF!</definedName>
    <definedName name="LISTA_2016" localSheetId="31">#REF!</definedName>
    <definedName name="LISTA_2016" localSheetId="33">#REF!</definedName>
    <definedName name="LISTA_2016" localSheetId="30">#REF!</definedName>
    <definedName name="LISTA_2016" localSheetId="32">#REF!</definedName>
    <definedName name="LISTA_2016" localSheetId="36">#REF!</definedName>
    <definedName name="LISTA_2016" localSheetId="37">#REF!</definedName>
    <definedName name="LISTA_2016" localSheetId="34">#REF!</definedName>
    <definedName name="LISTA_2016" localSheetId="35">#REF!</definedName>
    <definedName name="LISTA_2016" localSheetId="43">#REF!</definedName>
    <definedName name="LISTA_2016" localSheetId="44">#REF!</definedName>
    <definedName name="LISTA_2016" localSheetId="45">#REF!</definedName>
    <definedName name="LISTA_2016" localSheetId="42">#REF!</definedName>
    <definedName name="LISTA_2016" localSheetId="46">#REF!</definedName>
    <definedName name="LISTA_2016" localSheetId="47">#REF!</definedName>
    <definedName name="LISTA_2016" localSheetId="58">#REF!</definedName>
    <definedName name="LISTA_2016">#REF!</definedName>
    <definedName name="lista_ai" localSheetId="48">[2]INICIO!$AO$55:$AO$96</definedName>
    <definedName name="lista_ai" localSheetId="50">[4]INICIO!$AO$55:$AO$96</definedName>
    <definedName name="lista_ai" localSheetId="49">[1]INICIO!$AO$55:$AO$96</definedName>
    <definedName name="lista_ai">[3]INICIO!$AO$55:$AO$96</definedName>
    <definedName name="lista_deleg" localSheetId="48">[2]INICIO!$AR$34:$AR$49</definedName>
    <definedName name="lista_deleg" localSheetId="50">[4]INICIO!$AR$34:$AR$49</definedName>
    <definedName name="lista_deleg" localSheetId="49">[1]INICIO!$AR$34:$AR$49</definedName>
    <definedName name="lista_deleg">[3]INICIO!$AR$34:$AR$49</definedName>
    <definedName name="lista_eppa" localSheetId="48">[2]INICIO!$AR$55:$AS$149</definedName>
    <definedName name="lista_eppa" localSheetId="50">[4]INICIO!$AR$55:$AS$149</definedName>
    <definedName name="lista_eppa" localSheetId="49">[1]INICIO!$AR$55:$AS$149</definedName>
    <definedName name="lista_eppa">[3]INICIO!$AR$55:$AS$149</definedName>
    <definedName name="LISTA_UR" localSheetId="48">[2]INICIO!$Y$4:$Z$93</definedName>
    <definedName name="LISTA_UR" localSheetId="50">[4]INICIO!$Y$4:$Z$93</definedName>
    <definedName name="LISTA_UR" localSheetId="49">[1]INICIO!$Y$4:$Z$93</definedName>
    <definedName name="LISTA_UR">[3]INICIO!$Y$4:$Z$93</definedName>
    <definedName name="MAPPEGS" localSheetId="28">[8]INICIO!#REF!</definedName>
    <definedName name="MAPPEGS" localSheetId="21">[8]INICIO!#REF!</definedName>
    <definedName name="MAPPEGS" localSheetId="26">[8]INICIO!#REF!</definedName>
    <definedName name="MAPPEGS" localSheetId="27">[8]INICIO!#REF!</definedName>
    <definedName name="MAPPEGS" localSheetId="25">[8]INICIO!#REF!</definedName>
    <definedName name="MAPPEGS" localSheetId="22">[8]INICIO!#REF!</definedName>
    <definedName name="MAPPEGS" localSheetId="23">[8]INICIO!#REF!</definedName>
    <definedName name="MAPPEGS" localSheetId="24">[8]INICIO!#REF!</definedName>
    <definedName name="MAPPEGS" localSheetId="10">[8]INICIO!#REF!</definedName>
    <definedName name="MAPPEGS" localSheetId="9">[8]INICIO!#REF!</definedName>
    <definedName name="MAPPEGS" localSheetId="7">[8]INICIO!#REF!</definedName>
    <definedName name="MAPPEGS" localSheetId="8">[8]INICIO!#REF!</definedName>
    <definedName name="MAPPEGS" localSheetId="11">[8]INICIO!#REF!</definedName>
    <definedName name="MAPPEGS" localSheetId="13">[8]INICIO!#REF!</definedName>
    <definedName name="MAPPEGS" localSheetId="14">[8]INICIO!#REF!</definedName>
    <definedName name="MAPPEGS" localSheetId="12">[8]INICIO!#REF!</definedName>
    <definedName name="MAPPEGS" localSheetId="19">[8]INICIO!#REF!</definedName>
    <definedName name="MAPPEGS" localSheetId="16">[8]INICIO!#REF!</definedName>
    <definedName name="MAPPEGS" localSheetId="20">[8]INICIO!#REF!</definedName>
    <definedName name="MAPPEGS" localSheetId="18">[8]INICIO!#REF!</definedName>
    <definedName name="MAPPEGS" localSheetId="17">[8]INICIO!#REF!</definedName>
    <definedName name="MAPPEGS" localSheetId="15">[8]INICIO!#REF!</definedName>
    <definedName name="MAPPEGS" localSheetId="38">[8]INICIO!#REF!</definedName>
    <definedName name="MAPPEGS" localSheetId="39">[8]INICIO!#REF!</definedName>
    <definedName name="MAPPEGS" localSheetId="41">[8]INICIO!#REF!</definedName>
    <definedName name="MAPPEGS" localSheetId="40">[8]INICIO!#REF!</definedName>
    <definedName name="MAPPEGS" localSheetId="31">[8]INICIO!#REF!</definedName>
    <definedName name="MAPPEGS" localSheetId="33">[8]INICIO!#REF!</definedName>
    <definedName name="MAPPEGS" localSheetId="30">[8]INICIO!#REF!</definedName>
    <definedName name="MAPPEGS" localSheetId="32">[8]INICIO!#REF!</definedName>
    <definedName name="MAPPEGS" localSheetId="36">[8]INICIO!#REF!</definedName>
    <definedName name="MAPPEGS" localSheetId="37">[8]INICIO!#REF!</definedName>
    <definedName name="MAPPEGS" localSheetId="34">[8]INICIO!#REF!</definedName>
    <definedName name="MAPPEGS" localSheetId="35">[8]INICIO!#REF!</definedName>
    <definedName name="MAPPEGS" localSheetId="29">[8]INICIO!#REF!</definedName>
    <definedName name="MAPPEGS" localSheetId="43">[8]INICIO!#REF!</definedName>
    <definedName name="MAPPEGS" localSheetId="44">[8]INICIO!#REF!</definedName>
    <definedName name="MAPPEGS" localSheetId="45">[8]INICIO!#REF!</definedName>
    <definedName name="MAPPEGS" localSheetId="42">[8]INICIO!#REF!</definedName>
    <definedName name="MAPPEGS" localSheetId="46">[8]INICIO!#REF!</definedName>
    <definedName name="MAPPEGS" localSheetId="47">[8]INICIO!#REF!</definedName>
    <definedName name="MAPPEGS" localSheetId="48">[5]INICIO!#REF!</definedName>
    <definedName name="MAPPEGS" localSheetId="51">[8]INICIO!#REF!</definedName>
    <definedName name="MAPPEGS" localSheetId="55">[8]INICIO!#REF!</definedName>
    <definedName name="MAPPEGS" localSheetId="58">[8]INICIO!#REF!</definedName>
    <definedName name="MAPPEGS" localSheetId="49">[7]INICIO!#REF!</definedName>
    <definedName name="MAPPEGS">[8]INICIO!#REF!</definedName>
    <definedName name="MODIF" localSheetId="48">[2]datos!$U$2:$U$31674</definedName>
    <definedName name="MODIF" localSheetId="50">[4]datos!$U$2:$U$31674</definedName>
    <definedName name="MODIF" localSheetId="49">[1]datos!$U$2:$U$31674</definedName>
    <definedName name="MODIF">[3]datos!$U$2:$U$31674</definedName>
    <definedName name="MSG_ERROR1" localSheetId="48">[5]INICIO!$AA$11</definedName>
    <definedName name="MSG_ERROR1" localSheetId="56">[3]INICIO!$AA$11</definedName>
    <definedName name="MSG_ERROR1" localSheetId="50">[6]INICIO!$AA$11</definedName>
    <definedName name="MSG_ERROR1" localSheetId="49">[7]INICIO!$AA$11</definedName>
    <definedName name="MSG_ERROR1">[8]INICIO!$AA$11</definedName>
    <definedName name="MSG_ERROR2" localSheetId="48">[2]INICIO!$AA$12</definedName>
    <definedName name="MSG_ERROR2" localSheetId="50">[4]INICIO!$AA$12</definedName>
    <definedName name="MSG_ERROR2" localSheetId="49">[1]INICIO!$AA$12</definedName>
    <definedName name="MSG_ERROR2">[3]INICIO!$AA$12</definedName>
    <definedName name="OPCION2" localSheetId="53">[8]INICIO!#REF!</definedName>
    <definedName name="OPCION2" localSheetId="28">[8]INICIO!#REF!</definedName>
    <definedName name="OPCION2" localSheetId="21">[8]INICIO!#REF!</definedName>
    <definedName name="OPCION2" localSheetId="26">[8]INICIO!#REF!</definedName>
    <definedName name="OPCION2" localSheetId="27">[8]INICIO!#REF!</definedName>
    <definedName name="OPCION2" localSheetId="25">[8]INICIO!#REF!</definedName>
    <definedName name="OPCION2" localSheetId="22">[8]INICIO!#REF!</definedName>
    <definedName name="OPCION2" localSheetId="23">[8]INICIO!#REF!</definedName>
    <definedName name="OPCION2" localSheetId="24">[8]INICIO!#REF!</definedName>
    <definedName name="OPCION2" localSheetId="10">[8]INICIO!#REF!</definedName>
    <definedName name="OPCION2" localSheetId="9">[8]INICIO!#REF!</definedName>
    <definedName name="OPCION2" localSheetId="7">[8]INICIO!#REF!</definedName>
    <definedName name="OPCION2" localSheetId="8">[8]INICIO!#REF!</definedName>
    <definedName name="OPCION2" localSheetId="11">[8]INICIO!#REF!</definedName>
    <definedName name="OPCION2" localSheetId="13">[8]INICIO!#REF!</definedName>
    <definedName name="OPCION2" localSheetId="14">[8]INICIO!#REF!</definedName>
    <definedName name="OPCION2" localSheetId="12">[8]INICIO!#REF!</definedName>
    <definedName name="OPCION2" localSheetId="19">[8]INICIO!#REF!</definedName>
    <definedName name="OPCION2" localSheetId="16">[8]INICIO!#REF!</definedName>
    <definedName name="OPCION2" localSheetId="20">[8]INICIO!#REF!</definedName>
    <definedName name="OPCION2" localSheetId="18">[8]INICIO!#REF!</definedName>
    <definedName name="OPCION2" localSheetId="6">[8]INICIO!#REF!</definedName>
    <definedName name="OPCION2" localSheetId="17">[8]INICIO!#REF!</definedName>
    <definedName name="OPCION2" localSheetId="15">[8]INICIO!#REF!</definedName>
    <definedName name="OPCION2" localSheetId="38">[8]INICIO!#REF!</definedName>
    <definedName name="OPCION2" localSheetId="39">[8]INICIO!#REF!</definedName>
    <definedName name="OPCION2" localSheetId="41">[8]INICIO!#REF!</definedName>
    <definedName name="OPCION2" localSheetId="40">[8]INICIO!#REF!</definedName>
    <definedName name="OPCION2" localSheetId="31">[8]INICIO!#REF!</definedName>
    <definedName name="OPCION2" localSheetId="33">[8]INICIO!#REF!</definedName>
    <definedName name="OPCION2" localSheetId="30">[8]INICIO!#REF!</definedName>
    <definedName name="OPCION2" localSheetId="32">[8]INICIO!#REF!</definedName>
    <definedName name="OPCION2" localSheetId="36">[8]INICIO!#REF!</definedName>
    <definedName name="OPCION2" localSheetId="37">[8]INICIO!#REF!</definedName>
    <definedName name="OPCION2" localSheetId="34">[8]INICIO!#REF!</definedName>
    <definedName name="OPCION2" localSheetId="35">[8]INICIO!#REF!</definedName>
    <definedName name="OPCION2" localSheetId="29">[8]INICIO!#REF!</definedName>
    <definedName name="OPCION2" localSheetId="43">[8]INICIO!#REF!</definedName>
    <definedName name="OPCION2" localSheetId="44">[8]INICIO!#REF!</definedName>
    <definedName name="OPCION2" localSheetId="45">[8]INICIO!#REF!</definedName>
    <definedName name="OPCION2" localSheetId="42">[8]INICIO!#REF!</definedName>
    <definedName name="OPCION2" localSheetId="46">[8]INICIO!#REF!</definedName>
    <definedName name="OPCION2" localSheetId="47">[8]INICIO!#REF!</definedName>
    <definedName name="OPCION2" localSheetId="48">[5]INICIO!#REF!</definedName>
    <definedName name="OPCION2" localSheetId="56">[3]INICIO!#REF!</definedName>
    <definedName name="OPCION2" localSheetId="51">[8]INICIO!#REF!</definedName>
    <definedName name="OPCION2" localSheetId="2">[8]INICIO!#REF!</definedName>
    <definedName name="OPCION2" localSheetId="3">[8]INICIO!#REF!</definedName>
    <definedName name="OPCION2" localSheetId="55">[8]INICIO!#REF!</definedName>
    <definedName name="OPCION2" localSheetId="58">[8]INICIO!#REF!</definedName>
    <definedName name="OPCION2" localSheetId="50">[6]INICIO!#REF!</definedName>
    <definedName name="OPCION2" localSheetId="57">[8]INICIO!#REF!</definedName>
    <definedName name="OPCION2" localSheetId="49">[7]INICIO!#REF!</definedName>
    <definedName name="OPCION2">[8]INICIO!#REF!</definedName>
    <definedName name="ORIG" localSheetId="48">[2]datos!$T$2:$T$31674</definedName>
    <definedName name="ORIG" localSheetId="50">[4]datos!$T$2:$T$31674</definedName>
    <definedName name="ORIG" localSheetId="49">[1]datos!$T$2:$T$31674</definedName>
    <definedName name="ORIG">[3]datos!$T$2:$T$31674</definedName>
    <definedName name="P" localSheetId="48">[2]INICIO!$AO$5:$AP$32</definedName>
    <definedName name="P" localSheetId="50">[4]INICIO!$AO$5:$AP$32</definedName>
    <definedName name="P" localSheetId="49">[1]INICIO!$AO$5:$AP$32</definedName>
    <definedName name="P">[3]INICIO!$AO$5:$AP$32</definedName>
    <definedName name="P_K" localSheetId="48">[2]INICIO!$AO$5:$AO$32</definedName>
    <definedName name="P_K" localSheetId="50">[4]INICIO!$AO$5:$AO$32</definedName>
    <definedName name="P_K" localSheetId="49">[1]INICIO!$AO$5:$AO$32</definedName>
    <definedName name="P_K">[3]INICIO!$AO$5:$AO$32</definedName>
    <definedName name="PE" localSheetId="48">[2]INICIO!$AR$5:$AS$16</definedName>
    <definedName name="PE" localSheetId="50">[4]INICIO!$AR$5:$AS$16</definedName>
    <definedName name="PE" localSheetId="49">[1]INICIO!$AR$5:$AS$16</definedName>
    <definedName name="PE">[3]INICIO!$AR$5:$AS$16</definedName>
    <definedName name="PE_K" localSheetId="48">[2]INICIO!$AR$5:$AR$16</definedName>
    <definedName name="PE_K" localSheetId="50">[4]INICIO!$AR$5:$AR$16</definedName>
    <definedName name="PE_K" localSheetId="49">[1]INICIO!$AR$5:$AR$16</definedName>
    <definedName name="PE_K">[3]INICIO!$AR$5:$AR$16</definedName>
    <definedName name="PEDO" localSheetId="28">[5]INICIO!#REF!</definedName>
    <definedName name="PEDO" localSheetId="21">[5]INICIO!#REF!</definedName>
    <definedName name="PEDO" localSheetId="26">[5]INICIO!#REF!</definedName>
    <definedName name="PEDO" localSheetId="27">[5]INICIO!#REF!</definedName>
    <definedName name="PEDO" localSheetId="25">[5]INICIO!#REF!</definedName>
    <definedName name="PEDO" localSheetId="22">[5]INICIO!#REF!</definedName>
    <definedName name="PEDO" localSheetId="23">[5]INICIO!#REF!</definedName>
    <definedName name="PEDO" localSheetId="24">[5]INICIO!#REF!</definedName>
    <definedName name="PEDO" localSheetId="10">[5]INICIO!#REF!</definedName>
    <definedName name="PEDO" localSheetId="9">[5]INICIO!#REF!</definedName>
    <definedName name="PEDO" localSheetId="7">[5]INICIO!#REF!</definedName>
    <definedName name="PEDO" localSheetId="8">[5]INICIO!#REF!</definedName>
    <definedName name="PEDO" localSheetId="11">[5]INICIO!#REF!</definedName>
    <definedName name="PEDO" localSheetId="13">[5]INICIO!#REF!</definedName>
    <definedName name="PEDO" localSheetId="14">[5]INICIO!#REF!</definedName>
    <definedName name="PEDO" localSheetId="12">[5]INICIO!#REF!</definedName>
    <definedName name="PEDO" localSheetId="19">[5]INICIO!#REF!</definedName>
    <definedName name="PEDO" localSheetId="16">[5]INICIO!#REF!</definedName>
    <definedName name="PEDO" localSheetId="20">[5]INICIO!#REF!</definedName>
    <definedName name="PEDO" localSheetId="18">[5]INICIO!#REF!</definedName>
    <definedName name="PEDO" localSheetId="17">[5]INICIO!#REF!</definedName>
    <definedName name="PEDO" localSheetId="15">[5]INICIO!#REF!</definedName>
    <definedName name="PEDO" localSheetId="38">[5]INICIO!#REF!</definedName>
    <definedName name="PEDO" localSheetId="39">[5]INICIO!#REF!</definedName>
    <definedName name="PEDO" localSheetId="41">[5]INICIO!#REF!</definedName>
    <definedName name="PEDO" localSheetId="40">[5]INICIO!#REF!</definedName>
    <definedName name="PEDO" localSheetId="31">[5]INICIO!#REF!</definedName>
    <definedName name="PEDO" localSheetId="33">[5]INICIO!#REF!</definedName>
    <definedName name="PEDO" localSheetId="30">[5]INICIO!#REF!</definedName>
    <definedName name="PEDO" localSheetId="32">[5]INICIO!#REF!</definedName>
    <definedName name="PEDO" localSheetId="36">[5]INICIO!#REF!</definedName>
    <definedName name="PEDO" localSheetId="37">[5]INICIO!#REF!</definedName>
    <definedName name="PEDO" localSheetId="34">[5]INICIO!#REF!</definedName>
    <definedName name="PEDO" localSheetId="35">[5]INICIO!#REF!</definedName>
    <definedName name="PEDO" localSheetId="43">[5]INICIO!#REF!</definedName>
    <definedName name="PEDO" localSheetId="44">[5]INICIO!#REF!</definedName>
    <definedName name="PEDO" localSheetId="45">[5]INICIO!#REF!</definedName>
    <definedName name="PEDO" localSheetId="42">[5]INICIO!#REF!</definedName>
    <definedName name="PEDO" localSheetId="46">[5]INICIO!#REF!</definedName>
    <definedName name="PEDO" localSheetId="47">[5]INICIO!#REF!</definedName>
    <definedName name="PEDO" localSheetId="48">[5]INICIO!#REF!</definedName>
    <definedName name="PEDO" localSheetId="58">[5]INICIO!#REF!</definedName>
    <definedName name="PEDO" localSheetId="49">[7]INICIO!#REF!</definedName>
    <definedName name="PEDO">[5]INICIO!#REF!</definedName>
    <definedName name="PERIODO" localSheetId="28">#REF!</definedName>
    <definedName name="PERIODO" localSheetId="21">#REF!</definedName>
    <definedName name="PERIODO" localSheetId="26">#REF!</definedName>
    <definedName name="PERIODO" localSheetId="27">#REF!</definedName>
    <definedName name="PERIODO" localSheetId="25">#REF!</definedName>
    <definedName name="PERIODO" localSheetId="22">#REF!</definedName>
    <definedName name="PERIODO" localSheetId="23">#REF!</definedName>
    <definedName name="PERIODO" localSheetId="24">#REF!</definedName>
    <definedName name="PERIODO" localSheetId="10">#REF!</definedName>
    <definedName name="PERIODO" localSheetId="9">#REF!</definedName>
    <definedName name="PERIODO" localSheetId="7">#REF!</definedName>
    <definedName name="PERIODO" localSheetId="8">#REF!</definedName>
    <definedName name="PERIODO" localSheetId="11">#REF!</definedName>
    <definedName name="PERIODO" localSheetId="13">#REF!</definedName>
    <definedName name="PERIODO" localSheetId="14">#REF!</definedName>
    <definedName name="PERIODO" localSheetId="12">#REF!</definedName>
    <definedName name="PERIODO" localSheetId="19">#REF!</definedName>
    <definedName name="PERIODO" localSheetId="16">#REF!</definedName>
    <definedName name="PERIODO" localSheetId="20">#REF!</definedName>
    <definedName name="PERIODO" localSheetId="18">#REF!</definedName>
    <definedName name="PERIODO" localSheetId="17">#REF!</definedName>
    <definedName name="PERIODO" localSheetId="15">#REF!</definedName>
    <definedName name="PERIODO" localSheetId="38">#REF!</definedName>
    <definedName name="PERIODO" localSheetId="39">#REF!</definedName>
    <definedName name="PERIODO" localSheetId="41">#REF!</definedName>
    <definedName name="PERIODO" localSheetId="40">#REF!</definedName>
    <definedName name="PERIODO" localSheetId="31">#REF!</definedName>
    <definedName name="PERIODO" localSheetId="33">#REF!</definedName>
    <definedName name="PERIODO" localSheetId="30">#REF!</definedName>
    <definedName name="PERIODO" localSheetId="32">#REF!</definedName>
    <definedName name="PERIODO" localSheetId="36">#REF!</definedName>
    <definedName name="PERIODO" localSheetId="37">#REF!</definedName>
    <definedName name="PERIODO" localSheetId="34">#REF!</definedName>
    <definedName name="PERIODO" localSheetId="35">#REF!</definedName>
    <definedName name="PERIODO" localSheetId="43">#REF!</definedName>
    <definedName name="PERIODO" localSheetId="44">#REF!</definedName>
    <definedName name="PERIODO" localSheetId="45">#REF!</definedName>
    <definedName name="PERIODO" localSheetId="42">#REF!</definedName>
    <definedName name="PERIODO" localSheetId="46">#REF!</definedName>
    <definedName name="PERIODO" localSheetId="47">#REF!</definedName>
    <definedName name="PERIODO" localSheetId="48">#REF!</definedName>
    <definedName name="PERIODO" localSheetId="58">#REF!</definedName>
    <definedName name="PERIODO" localSheetId="49">#REF!</definedName>
    <definedName name="PERIODO">#REF!</definedName>
    <definedName name="PROG" localSheetId="28">#REF!</definedName>
    <definedName name="PROG" localSheetId="21">#REF!</definedName>
    <definedName name="PROG" localSheetId="26">#REF!</definedName>
    <definedName name="PROG" localSheetId="27">#REF!</definedName>
    <definedName name="PROG" localSheetId="25">#REF!</definedName>
    <definedName name="PROG" localSheetId="22">#REF!</definedName>
    <definedName name="PROG" localSheetId="23">#REF!</definedName>
    <definedName name="PROG" localSheetId="24">#REF!</definedName>
    <definedName name="PROG" localSheetId="10">#REF!</definedName>
    <definedName name="PROG" localSheetId="9">#REF!</definedName>
    <definedName name="PROG" localSheetId="7">#REF!</definedName>
    <definedName name="PROG" localSheetId="8">#REF!</definedName>
    <definedName name="PROG" localSheetId="11">#REF!</definedName>
    <definedName name="PROG" localSheetId="13">#REF!</definedName>
    <definedName name="PROG" localSheetId="14">#REF!</definedName>
    <definedName name="PROG" localSheetId="12">#REF!</definedName>
    <definedName name="PROG" localSheetId="19">#REF!</definedName>
    <definedName name="PROG" localSheetId="16">#REF!</definedName>
    <definedName name="PROG" localSheetId="20">#REF!</definedName>
    <definedName name="PROG" localSheetId="18">#REF!</definedName>
    <definedName name="PROG" localSheetId="17">#REF!</definedName>
    <definedName name="PROG" localSheetId="15">#REF!</definedName>
    <definedName name="PROG" localSheetId="38">#REF!</definedName>
    <definedName name="PROG" localSheetId="39">#REF!</definedName>
    <definedName name="PROG" localSheetId="41">#REF!</definedName>
    <definedName name="PROG" localSheetId="40">#REF!</definedName>
    <definedName name="PROG" localSheetId="31">#REF!</definedName>
    <definedName name="PROG" localSheetId="33">#REF!</definedName>
    <definedName name="PROG" localSheetId="30">#REF!</definedName>
    <definedName name="PROG" localSheetId="32">#REF!</definedName>
    <definedName name="PROG" localSheetId="36">#REF!</definedName>
    <definedName name="PROG" localSheetId="37">#REF!</definedName>
    <definedName name="PROG" localSheetId="34">#REF!</definedName>
    <definedName name="PROG" localSheetId="35">#REF!</definedName>
    <definedName name="PROG" localSheetId="43">#REF!</definedName>
    <definedName name="PROG" localSheetId="44">#REF!</definedName>
    <definedName name="PROG" localSheetId="45">#REF!</definedName>
    <definedName name="PROG" localSheetId="42">#REF!</definedName>
    <definedName name="PROG" localSheetId="46">#REF!</definedName>
    <definedName name="PROG" localSheetId="47">#REF!</definedName>
    <definedName name="PROG" localSheetId="48">#REF!</definedName>
    <definedName name="PROG" localSheetId="58">#REF!</definedName>
    <definedName name="PROG" localSheetId="49">#REF!</definedName>
    <definedName name="PROG">#REF!</definedName>
    <definedName name="ptda" localSheetId="28">#REF!</definedName>
    <definedName name="ptda" localSheetId="21">#REF!</definedName>
    <definedName name="ptda" localSheetId="26">#REF!</definedName>
    <definedName name="ptda" localSheetId="27">#REF!</definedName>
    <definedName name="ptda" localSheetId="25">#REF!</definedName>
    <definedName name="ptda" localSheetId="22">#REF!</definedName>
    <definedName name="ptda" localSheetId="23">#REF!</definedName>
    <definedName name="ptda" localSheetId="24">#REF!</definedName>
    <definedName name="ptda" localSheetId="10">#REF!</definedName>
    <definedName name="ptda" localSheetId="9">#REF!</definedName>
    <definedName name="ptda" localSheetId="7">#REF!</definedName>
    <definedName name="ptda" localSheetId="8">#REF!</definedName>
    <definedName name="ptda" localSheetId="11">#REF!</definedName>
    <definedName name="ptda" localSheetId="13">#REF!</definedName>
    <definedName name="ptda" localSheetId="14">#REF!</definedName>
    <definedName name="ptda" localSheetId="12">#REF!</definedName>
    <definedName name="ptda" localSheetId="19">#REF!</definedName>
    <definedName name="ptda" localSheetId="16">#REF!</definedName>
    <definedName name="ptda" localSheetId="20">#REF!</definedName>
    <definedName name="ptda" localSheetId="18">#REF!</definedName>
    <definedName name="ptda" localSheetId="17">#REF!</definedName>
    <definedName name="ptda" localSheetId="15">#REF!</definedName>
    <definedName name="ptda" localSheetId="38">#REF!</definedName>
    <definedName name="ptda" localSheetId="39">#REF!</definedName>
    <definedName name="ptda" localSheetId="41">#REF!</definedName>
    <definedName name="ptda" localSheetId="40">#REF!</definedName>
    <definedName name="ptda" localSheetId="31">#REF!</definedName>
    <definedName name="ptda" localSheetId="33">#REF!</definedName>
    <definedName name="ptda" localSheetId="30">#REF!</definedName>
    <definedName name="ptda" localSheetId="32">#REF!</definedName>
    <definedName name="ptda" localSheetId="36">#REF!</definedName>
    <definedName name="ptda" localSheetId="37">#REF!</definedName>
    <definedName name="ptda" localSheetId="34">#REF!</definedName>
    <definedName name="ptda" localSheetId="35">#REF!</definedName>
    <definedName name="ptda" localSheetId="43">#REF!</definedName>
    <definedName name="ptda" localSheetId="44">#REF!</definedName>
    <definedName name="ptda" localSheetId="45">#REF!</definedName>
    <definedName name="ptda" localSheetId="42">#REF!</definedName>
    <definedName name="ptda" localSheetId="46">#REF!</definedName>
    <definedName name="ptda" localSheetId="47">#REF!</definedName>
    <definedName name="ptda" localSheetId="48">#REF!</definedName>
    <definedName name="ptda" localSheetId="58">#REF!</definedName>
    <definedName name="ptda" localSheetId="49">#REF!</definedName>
    <definedName name="ptda">#REF!</definedName>
    <definedName name="rubros_fpc" localSheetId="48">[2]INICIO!$AO$39:$AO$42</definedName>
    <definedName name="rubros_fpc" localSheetId="50">[4]INICIO!$AO$39:$AO$42</definedName>
    <definedName name="rubros_fpc" localSheetId="49">[1]INICIO!$AO$39:$AO$42</definedName>
    <definedName name="rubros_fpc">[3]INICIO!$AO$39:$AO$42</definedName>
    <definedName name="_xlnm.Print_Titles" localSheetId="52">'ADS-1'!$1:$6</definedName>
    <definedName name="_xlnm.Print_Titles" localSheetId="53">'ADS-2'!$1:$6</definedName>
    <definedName name="_xlnm.Print_Titles" localSheetId="4">'APP-1'!$1:$7</definedName>
    <definedName name="_xlnm.Print_Titles" localSheetId="5">'APP-2'!$1:$6</definedName>
    <definedName name="_xlnm.Print_Titles" localSheetId="28">'APP-3 CULT. TEATRO_2016'!$1:$8</definedName>
    <definedName name="_xlnm.Print_Titles" localSheetId="21">'APP-3 FAFEF'!$1:$8</definedName>
    <definedName name="_xlnm.Print_Titles" localSheetId="26">'APP-3 FAIS'!$1:$8</definedName>
    <definedName name="_xlnm.Print_Titles" localSheetId="27">'APP-3 FAIS (5P674)'!$1:$8</definedName>
    <definedName name="_xlnm.Print_Titles" localSheetId="25">'APP-3 FAIS 5P665'!$1:$8</definedName>
    <definedName name="_xlnm.Print_Titles" localSheetId="22">'APP-3 FAIS INT. 2014'!$1:$8</definedName>
    <definedName name="_xlnm.Print_Titles" localSheetId="23">'APP-3 FAIS INT. 2015'!$1:$8</definedName>
    <definedName name="_xlnm.Print_Titles" localSheetId="24">'APP-3 FAIS INT. 2016'!$1:$8</definedName>
    <definedName name="_xlnm.Print_Titles" localSheetId="10">'APP-3 FORT.FIN B'!$1:$8</definedName>
    <definedName name="_xlnm.Print_Titles" localSheetId="9">'APP-3 FORT.FIN III'!$1:$8</definedName>
    <definedName name="_xlnm.Print_Titles" localSheetId="7">'APP-3 FORT.FIN.I'!$1:$8</definedName>
    <definedName name="_xlnm.Print_Titles" localSheetId="8">'APP-3 FORT.FIN.II '!$1:$8</definedName>
    <definedName name="_xlnm.Print_Titles" localSheetId="11">'APP-3 FORT.FIN.VI (REM 2016)'!$1:$8</definedName>
    <definedName name="_xlnm.Print_Titles" localSheetId="13">'APP-3 FORTA. III (REM 2016)'!$1:$8</definedName>
    <definedName name="_xlnm.Print_Titles" localSheetId="14">'APP-3 FORTA. IV (REM 2016)'!$1:$8</definedName>
    <definedName name="_xlnm.Print_Titles" localSheetId="12">'APP-3 FORTALECE'!$1:$8</definedName>
    <definedName name="_xlnm.Print_Titles" localSheetId="19">'APP-3 FORTAMUN '!$1:$8</definedName>
    <definedName name="_xlnm.Print_Titles" localSheetId="16">'APP-3 FORTAMUN INT. 2016'!$1:$8</definedName>
    <definedName name="_xlnm.Print_Titles" localSheetId="20">'APP-3 FORTAMUN INT. 2017'!$1:$8</definedName>
    <definedName name="_xlnm.Print_Titles" localSheetId="18">'APP-3 FORTAMUN REM. 2016'!$1:$8</definedName>
    <definedName name="_xlnm.Print_Titles" localSheetId="6">'APP-3 FORTASEG'!$1:$8</definedName>
    <definedName name="_xlnm.Print_Titles" localSheetId="17">'APP-3 PART. REM_2016'!$1:$8</definedName>
    <definedName name="_xlnm.Print_Titles" localSheetId="15">'APP-3 PARTICIPACION'!$1:$8</definedName>
    <definedName name="_xlnm.Print_Titles" localSheetId="38">'APP-4 FAFEF'!$1:$6</definedName>
    <definedName name="_xlnm.Print_Titles" localSheetId="39">'APP-4 FAIS'!$1:$6</definedName>
    <definedName name="_xlnm.Print_Titles" localSheetId="41">'APP-4 FAIS (5P674) '!$1:$6</definedName>
    <definedName name="_xlnm.Print_Titles" localSheetId="40">'APP-4 FAIS INT 2016'!$1:$6</definedName>
    <definedName name="_xlnm.Print_Titles" localSheetId="31">'APP-4 FORT.FIIN.II'!$1:$6</definedName>
    <definedName name="_xlnm.Print_Titles" localSheetId="33">'APP-4 FORT.FIN VI 2016'!$1:$6</definedName>
    <definedName name="_xlnm.Print_Titles" localSheetId="30">'APP-4 FORT.FIN. I (2)'!$1:$6</definedName>
    <definedName name="_xlnm.Print_Titles" localSheetId="32">'APP-4 FORT.III'!$1:$6</definedName>
    <definedName name="_xlnm.Print_Titles" localSheetId="36">'APP-4 FORTA FIN. (B)'!$1:$6</definedName>
    <definedName name="_xlnm.Print_Titles" localSheetId="37">'APP-4 FORTALECE'!$1:$6</definedName>
    <definedName name="_xlnm.Print_Titles" localSheetId="34">'APP-4 FORTALECE III 2016'!$1:$6</definedName>
    <definedName name="_xlnm.Print_Titles" localSheetId="35">'APP-4 FORTALECE IV 2016'!$1:$6</definedName>
    <definedName name="_xlnm.Print_Titles" localSheetId="29">'APP-4 FORTAMUN (2)'!$1:$6</definedName>
    <definedName name="_xlnm.Print_Titles" localSheetId="43">'APP-4 FORTAMUN 2016'!$1:$6</definedName>
    <definedName name="_xlnm.Print_Titles" localSheetId="44">'APP-4 FORTAMUN INT. 2016 '!$1:$6</definedName>
    <definedName name="_xlnm.Print_Titles" localSheetId="45">'APP-4 FORTAMUN INT. 2017'!$1:$6</definedName>
    <definedName name="_xlnm.Print_Titles" localSheetId="42">'APP-4 FORTASEG'!$1:$6</definedName>
    <definedName name="_xlnm.Print_Titles" localSheetId="46">'APP-4 PART. ING.FED. 2016'!$1:$6</definedName>
    <definedName name="_xlnm.Print_Titles" localSheetId="47">'APP-4 PART. ING.FED. 2017'!$1:$6</definedName>
    <definedName name="_xlnm.Print_Titles" localSheetId="48">AR!$1:$4</definedName>
    <definedName name="_xlnm.Print_Titles" localSheetId="56">AUR!$1:$6</definedName>
    <definedName name="_xlnm.Print_Titles" localSheetId="51">EAP!$1:$11</definedName>
    <definedName name="_xlnm.Print_Titles" localSheetId="1">'ECG-1'!$1:$6</definedName>
    <definedName name="_xlnm.Print_Titles" localSheetId="2">'ECG-2'!$1:$6</definedName>
    <definedName name="_xlnm.Print_Titles" localSheetId="3">EPC!$1:$6</definedName>
    <definedName name="_xlnm.Print_Titles" localSheetId="55">FIC!$1:$9</definedName>
    <definedName name="_xlnm.Print_Titles" localSheetId="50">IAPP!$1:$7</definedName>
    <definedName name="_xlnm.Print_Titles" localSheetId="57">PPD!$1:$7</definedName>
    <definedName name="_xlnm.Print_Titles" localSheetId="49">PPI!$1:$7</definedName>
    <definedName name="_xlnm.Print_Titles" localSheetId="54">SAP!$1:$6</definedName>
    <definedName name="TYA" localSheetId="28">#REF!</definedName>
    <definedName name="TYA" localSheetId="21">#REF!</definedName>
    <definedName name="TYA" localSheetId="26">#REF!</definedName>
    <definedName name="TYA" localSheetId="27">#REF!</definedName>
    <definedName name="TYA" localSheetId="25">#REF!</definedName>
    <definedName name="TYA" localSheetId="22">#REF!</definedName>
    <definedName name="TYA" localSheetId="23">#REF!</definedName>
    <definedName name="TYA" localSheetId="24">#REF!</definedName>
    <definedName name="TYA" localSheetId="10">#REF!</definedName>
    <definedName name="TYA" localSheetId="9">#REF!</definedName>
    <definedName name="TYA" localSheetId="7">#REF!</definedName>
    <definedName name="TYA" localSheetId="8">#REF!</definedName>
    <definedName name="TYA" localSheetId="11">#REF!</definedName>
    <definedName name="TYA" localSheetId="13">#REF!</definedName>
    <definedName name="TYA" localSheetId="14">#REF!</definedName>
    <definedName name="TYA" localSheetId="12">#REF!</definedName>
    <definedName name="TYA" localSheetId="19">#REF!</definedName>
    <definedName name="TYA" localSheetId="16">#REF!</definedName>
    <definedName name="TYA" localSheetId="20">#REF!</definedName>
    <definedName name="TYA" localSheetId="18">#REF!</definedName>
    <definedName name="TYA" localSheetId="17">#REF!</definedName>
    <definedName name="TYA" localSheetId="15">#REF!</definedName>
    <definedName name="TYA" localSheetId="38">#REF!</definedName>
    <definedName name="TYA" localSheetId="39">#REF!</definedName>
    <definedName name="TYA" localSheetId="41">#REF!</definedName>
    <definedName name="TYA" localSheetId="40">#REF!</definedName>
    <definedName name="TYA" localSheetId="31">#REF!</definedName>
    <definedName name="TYA" localSheetId="33">#REF!</definedName>
    <definedName name="TYA" localSheetId="30">#REF!</definedName>
    <definedName name="TYA" localSheetId="32">#REF!</definedName>
    <definedName name="TYA" localSheetId="36">#REF!</definedName>
    <definedName name="TYA" localSheetId="37">#REF!</definedName>
    <definedName name="TYA" localSheetId="34">#REF!</definedName>
    <definedName name="TYA" localSheetId="35">#REF!</definedName>
    <definedName name="TYA" localSheetId="43">#REF!</definedName>
    <definedName name="TYA" localSheetId="44">#REF!</definedName>
    <definedName name="TYA" localSheetId="45">#REF!</definedName>
    <definedName name="TYA" localSheetId="42">#REF!</definedName>
    <definedName name="TYA" localSheetId="46">#REF!</definedName>
    <definedName name="TYA" localSheetId="47">#REF!</definedName>
    <definedName name="TYA" localSheetId="48">#REF!</definedName>
    <definedName name="TYA" localSheetId="58">#REF!</definedName>
    <definedName name="TYA" localSheetId="49">#REF!</definedName>
    <definedName name="TYA">#REF!</definedName>
    <definedName name="U" localSheetId="48">[2]INICIO!$Y$4:$Z$93</definedName>
    <definedName name="U" localSheetId="50">[4]INICIO!$Y$4:$Z$93</definedName>
    <definedName name="U" localSheetId="49">[1]INICIO!$Y$4:$Z$93</definedName>
    <definedName name="U">[3]INICIO!$Y$4:$Z$93</definedName>
    <definedName name="UEG_DENOM" localSheetId="48">[2]datos!$R$2:$R$31674</definedName>
    <definedName name="UEG_DENOM" localSheetId="50">[4]datos!$R$2:$R$31674</definedName>
    <definedName name="UEG_DENOM" localSheetId="49">[1]datos!$R$2:$R$31674</definedName>
    <definedName name="UEG_DENOM">[3]datos!$R$2:$R$31674</definedName>
    <definedName name="UR" localSheetId="48">[2]INICIO!$AJ$5:$AM$99</definedName>
    <definedName name="UR" localSheetId="50">[4]INICIO!$AJ$5:$AM$99</definedName>
    <definedName name="UR" localSheetId="49">[1]INICIO!$AJ$5:$AM$99</definedName>
    <definedName name="UR">[3]INICIO!$AJ$5:$AM$99</definedName>
  </definedNames>
  <calcPr calcId="152511"/>
</workbook>
</file>

<file path=xl/calcChain.xml><?xml version="1.0" encoding="utf-8"?>
<calcChain xmlns="http://schemas.openxmlformats.org/spreadsheetml/2006/main">
  <c r="P16" i="168" l="1"/>
  <c r="O16" i="168"/>
  <c r="N16" i="168"/>
  <c r="M16" i="168"/>
  <c r="U14" i="168"/>
  <c r="T14" i="168"/>
  <c r="S14" i="168"/>
  <c r="R14" i="168"/>
  <c r="Q14" i="168"/>
  <c r="L14" i="168"/>
  <c r="K14" i="168"/>
  <c r="Q13" i="168"/>
  <c r="Q12" i="168"/>
  <c r="Q11" i="168"/>
  <c r="Q10" i="168"/>
  <c r="Q16" i="168" s="1"/>
  <c r="P16" i="167"/>
  <c r="O16" i="167"/>
  <c r="N16" i="167"/>
  <c r="M16" i="167"/>
  <c r="U14" i="167"/>
  <c r="T14" i="167"/>
  <c r="S14" i="167"/>
  <c r="R14" i="167"/>
  <c r="Q14" i="167"/>
  <c r="L14" i="167"/>
  <c r="K14" i="167"/>
  <c r="Q13" i="167"/>
  <c r="Q12" i="167"/>
  <c r="Q11" i="167"/>
  <c r="Q10" i="167"/>
  <c r="Q16" i="167" s="1"/>
  <c r="P19" i="166"/>
  <c r="O19" i="166"/>
  <c r="N19" i="166"/>
  <c r="M19" i="166"/>
  <c r="U17" i="166"/>
  <c r="T17" i="166"/>
  <c r="S17" i="166"/>
  <c r="R17" i="166"/>
  <c r="Q17" i="166"/>
  <c r="L17" i="166"/>
  <c r="K17" i="166"/>
  <c r="Q16" i="166"/>
  <c r="Q15" i="166"/>
  <c r="U14" i="166"/>
  <c r="T14" i="166"/>
  <c r="S14" i="166"/>
  <c r="R14" i="166"/>
  <c r="Q14" i="166"/>
  <c r="L14" i="166"/>
  <c r="K14" i="166"/>
  <c r="Q13" i="166"/>
  <c r="Q12" i="166"/>
  <c r="Q11" i="166"/>
  <c r="Q10" i="166"/>
  <c r="Q19" i="166" s="1"/>
  <c r="P16" i="165"/>
  <c r="O16" i="165"/>
  <c r="N16" i="165"/>
  <c r="M16" i="165"/>
  <c r="U14" i="165"/>
  <c r="T14" i="165"/>
  <c r="S14" i="165"/>
  <c r="R14" i="165"/>
  <c r="Q14" i="165"/>
  <c r="L14" i="165"/>
  <c r="K14" i="165"/>
  <c r="Q13" i="165"/>
  <c r="Q12" i="165"/>
  <c r="Q11" i="165"/>
  <c r="Q10" i="165"/>
  <c r="Q16" i="165" s="1"/>
  <c r="Q16" i="164"/>
  <c r="P16" i="164"/>
  <c r="O16" i="164"/>
  <c r="N16" i="164"/>
  <c r="M16" i="164"/>
  <c r="U14" i="164"/>
  <c r="T14" i="164"/>
  <c r="S14" i="164"/>
  <c r="R14" i="164"/>
  <c r="L14" i="164"/>
  <c r="K14" i="164"/>
  <c r="P16" i="163"/>
  <c r="O16" i="163"/>
  <c r="N16" i="163"/>
  <c r="M16" i="163"/>
  <c r="U14" i="163"/>
  <c r="T14" i="163"/>
  <c r="S14" i="163"/>
  <c r="R14" i="163"/>
  <c r="Q14" i="163"/>
  <c r="L14" i="163"/>
  <c r="K14" i="163"/>
  <c r="Q13" i="163"/>
  <c r="Q12" i="163"/>
  <c r="Q11" i="163"/>
  <c r="Q10" i="163"/>
  <c r="Q16" i="163" s="1"/>
  <c r="P16" i="162"/>
  <c r="O16" i="162"/>
  <c r="N16" i="162"/>
  <c r="M16" i="162"/>
  <c r="U14" i="162"/>
  <c r="T14" i="162"/>
  <c r="S14" i="162"/>
  <c r="R14" i="162"/>
  <c r="Q14" i="162"/>
  <c r="L14" i="162"/>
  <c r="K14" i="162"/>
  <c r="Q13" i="162"/>
  <c r="Q12" i="162"/>
  <c r="Q11" i="162"/>
  <c r="Q10" i="162"/>
  <c r="Q16" i="162" s="1"/>
  <c r="P28" i="161"/>
  <c r="O28" i="161"/>
  <c r="N28" i="161"/>
  <c r="M28" i="161"/>
  <c r="Q26" i="161"/>
  <c r="L26" i="161"/>
  <c r="K26" i="161"/>
  <c r="Q25" i="161"/>
  <c r="U24" i="161"/>
  <c r="T24" i="161"/>
  <c r="S24" i="161"/>
  <c r="R24" i="161"/>
  <c r="Q24" i="161"/>
  <c r="L24" i="161"/>
  <c r="K24" i="161"/>
  <c r="U23" i="161"/>
  <c r="T23" i="161"/>
  <c r="S23" i="161"/>
  <c r="R23" i="161"/>
  <c r="Q23" i="161"/>
  <c r="L23" i="161"/>
  <c r="K23" i="161"/>
  <c r="U22" i="161"/>
  <c r="T22" i="161"/>
  <c r="S22" i="161"/>
  <c r="R22" i="161"/>
  <c r="Q22" i="161"/>
  <c r="J22" i="161"/>
  <c r="L22" i="161" s="1"/>
  <c r="Q21" i="161"/>
  <c r="Q20" i="161"/>
  <c r="Q19" i="161"/>
  <c r="L19" i="161"/>
  <c r="K19" i="161"/>
  <c r="Q18" i="161"/>
  <c r="Q17" i="161"/>
  <c r="Q16" i="161"/>
  <c r="Q15" i="161"/>
  <c r="Q14" i="161"/>
  <c r="L14" i="161"/>
  <c r="K14" i="161"/>
  <c r="Q13" i="161"/>
  <c r="Q12" i="161"/>
  <c r="Q11" i="161"/>
  <c r="Q10" i="161"/>
  <c r="Q28" i="161" s="1"/>
  <c r="P16" i="160"/>
  <c r="O16" i="160"/>
  <c r="N16" i="160"/>
  <c r="M16" i="160"/>
  <c r="U14" i="160"/>
  <c r="T14" i="160"/>
  <c r="S14" i="160"/>
  <c r="R14" i="160"/>
  <c r="Q14" i="160"/>
  <c r="L14" i="160"/>
  <c r="K14" i="160"/>
  <c r="Q13" i="160"/>
  <c r="Q12" i="160"/>
  <c r="Q11" i="160"/>
  <c r="Q10" i="160"/>
  <c r="Q16" i="160" s="1"/>
  <c r="P29" i="159"/>
  <c r="O29" i="159"/>
  <c r="N29" i="159"/>
  <c r="M29" i="159"/>
  <c r="U27" i="159"/>
  <c r="T27" i="159"/>
  <c r="S27" i="159"/>
  <c r="R27" i="159"/>
  <c r="Q27" i="159"/>
  <c r="L27" i="159"/>
  <c r="K27" i="159"/>
  <c r="Q26" i="159"/>
  <c r="Q25" i="159"/>
  <c r="Q24" i="159"/>
  <c r="Q23" i="159"/>
  <c r="U22" i="159"/>
  <c r="T22" i="159"/>
  <c r="S22" i="159"/>
  <c r="R22" i="159"/>
  <c r="Q22" i="159"/>
  <c r="L22" i="159"/>
  <c r="K22" i="159"/>
  <c r="Q21" i="159"/>
  <c r="Q20" i="159"/>
  <c r="U19" i="159"/>
  <c r="T19" i="159"/>
  <c r="S19" i="159"/>
  <c r="R19" i="159"/>
  <c r="Q19" i="159"/>
  <c r="L19" i="159"/>
  <c r="K19" i="159"/>
  <c r="Q18" i="159"/>
  <c r="Q17" i="159"/>
  <c r="Q16" i="159"/>
  <c r="Q15" i="159"/>
  <c r="U14" i="159"/>
  <c r="T14" i="159"/>
  <c r="S14" i="159"/>
  <c r="R14" i="159"/>
  <c r="Q14" i="159"/>
  <c r="L14" i="159"/>
  <c r="K14" i="159"/>
  <c r="Q13" i="159"/>
  <c r="Q12" i="159"/>
  <c r="Q11" i="159"/>
  <c r="Q10" i="159"/>
  <c r="Q29" i="159" s="1"/>
  <c r="P16" i="158"/>
  <c r="O16" i="158"/>
  <c r="N16" i="158"/>
  <c r="M16" i="158"/>
  <c r="U14" i="158"/>
  <c r="T14" i="158"/>
  <c r="S14" i="158"/>
  <c r="R14" i="158"/>
  <c r="Q14" i="158"/>
  <c r="L14" i="158"/>
  <c r="K14" i="158"/>
  <c r="Q13" i="158"/>
  <c r="Q12" i="158"/>
  <c r="Q11" i="158"/>
  <c r="Q10" i="158"/>
  <c r="Q16" i="158" s="1"/>
  <c r="P16" i="157"/>
  <c r="O16" i="157"/>
  <c r="N16" i="157"/>
  <c r="M16" i="157"/>
  <c r="U14" i="157"/>
  <c r="T14" i="157"/>
  <c r="S14" i="157"/>
  <c r="R14" i="157"/>
  <c r="Q14" i="157"/>
  <c r="L14" i="157"/>
  <c r="K14" i="157"/>
  <c r="Q13" i="157"/>
  <c r="Q12" i="157"/>
  <c r="Q11" i="157"/>
  <c r="Q10" i="157"/>
  <c r="Q16" i="157" s="1"/>
  <c r="U14" i="156"/>
  <c r="T14" i="156"/>
  <c r="S14" i="156"/>
  <c r="R14" i="156"/>
  <c r="Q14" i="156"/>
  <c r="L14" i="156"/>
  <c r="K14" i="156"/>
  <c r="Q13" i="156"/>
  <c r="Q12" i="156"/>
  <c r="Q11" i="156"/>
  <c r="Q10" i="156"/>
  <c r="K22" i="161" l="1"/>
  <c r="S14" i="99"/>
  <c r="K74" i="8" l="1"/>
  <c r="I34" i="97" l="1"/>
  <c r="E34" i="97"/>
  <c r="I33" i="97"/>
  <c r="E33" i="97"/>
  <c r="I32" i="97"/>
  <c r="E32" i="97"/>
  <c r="H31" i="97"/>
  <c r="G31" i="97"/>
  <c r="G24" i="97" s="1"/>
  <c r="F31" i="97"/>
  <c r="D31" i="97"/>
  <c r="I30" i="97"/>
  <c r="E30" i="97"/>
  <c r="I29" i="97"/>
  <c r="E29" i="97"/>
  <c r="I28" i="97"/>
  <c r="E28" i="97"/>
  <c r="H27" i="97"/>
  <c r="G27" i="97"/>
  <c r="F27" i="97"/>
  <c r="I27" i="97" s="1"/>
  <c r="D27" i="97"/>
  <c r="D24" i="97" s="1"/>
  <c r="I26" i="97"/>
  <c r="E26" i="97"/>
  <c r="I25" i="97"/>
  <c r="H24" i="97"/>
  <c r="I22" i="97"/>
  <c r="E22" i="97"/>
  <c r="I21" i="97"/>
  <c r="E21" i="97"/>
  <c r="I20" i="97"/>
  <c r="E20" i="97"/>
  <c r="H19" i="97"/>
  <c r="H12" i="97" s="1"/>
  <c r="G19" i="97"/>
  <c r="F19" i="97"/>
  <c r="D19" i="97"/>
  <c r="I18" i="97"/>
  <c r="E18" i="97"/>
  <c r="I17" i="97"/>
  <c r="E17" i="97"/>
  <c r="I16" i="97"/>
  <c r="E16" i="97"/>
  <c r="H15" i="97"/>
  <c r="G15" i="97"/>
  <c r="F15" i="97"/>
  <c r="D15" i="97"/>
  <c r="D12" i="97" s="1"/>
  <c r="I14" i="97"/>
  <c r="E14" i="97"/>
  <c r="I13" i="97"/>
  <c r="E13" i="97"/>
  <c r="G89" i="67"/>
  <c r="E89" i="67"/>
  <c r="F88" i="67"/>
  <c r="F87" i="67"/>
  <c r="F86" i="67"/>
  <c r="F85" i="67"/>
  <c r="F84" i="67"/>
  <c r="F83" i="67"/>
  <c r="F82" i="67"/>
  <c r="F81" i="67"/>
  <c r="F80" i="67"/>
  <c r="F79" i="67"/>
  <c r="F78" i="67"/>
  <c r="F77" i="67"/>
  <c r="F76" i="67"/>
  <c r="F75" i="67"/>
  <c r="F74" i="67"/>
  <c r="F73" i="67"/>
  <c r="F72" i="67"/>
  <c r="F71" i="67"/>
  <c r="F70" i="67"/>
  <c r="F69" i="67"/>
  <c r="F68" i="67"/>
  <c r="F67" i="67"/>
  <c r="F66" i="67"/>
  <c r="F65" i="67"/>
  <c r="F64" i="67"/>
  <c r="F63" i="67"/>
  <c r="F62" i="67"/>
  <c r="F61" i="67"/>
  <c r="F60" i="67"/>
  <c r="F59" i="67"/>
  <c r="F58" i="67"/>
  <c r="F57" i="67"/>
  <c r="F56" i="67"/>
  <c r="F55" i="67"/>
  <c r="F54" i="67"/>
  <c r="F53" i="67"/>
  <c r="F52" i="67"/>
  <c r="F51" i="67"/>
  <c r="F50" i="67"/>
  <c r="F49" i="67"/>
  <c r="F48" i="67"/>
  <c r="F47" i="67"/>
  <c r="F46" i="67"/>
  <c r="F45" i="67"/>
  <c r="F44" i="67"/>
  <c r="F43" i="67"/>
  <c r="F42" i="67"/>
  <c r="F41" i="67"/>
  <c r="F40" i="67"/>
  <c r="F39" i="67"/>
  <c r="F38" i="67"/>
  <c r="F37" i="67"/>
  <c r="F36" i="67"/>
  <c r="F35" i="67"/>
  <c r="F34" i="67"/>
  <c r="F33" i="67"/>
  <c r="F32" i="67"/>
  <c r="F31" i="67"/>
  <c r="F30" i="67"/>
  <c r="F29" i="67"/>
  <c r="F28" i="67"/>
  <c r="F27" i="67"/>
  <c r="F26" i="67"/>
  <c r="F25" i="67"/>
  <c r="F24" i="67"/>
  <c r="F23" i="67"/>
  <c r="F22" i="67"/>
  <c r="F21" i="67"/>
  <c r="F20" i="67"/>
  <c r="F19" i="67"/>
  <c r="F18" i="67"/>
  <c r="F17" i="67"/>
  <c r="F16" i="67"/>
  <c r="F15" i="67"/>
  <c r="F14" i="67"/>
  <c r="F13" i="67"/>
  <c r="F12" i="67"/>
  <c r="F11" i="67"/>
  <c r="F10" i="67"/>
  <c r="F9" i="67"/>
  <c r="C19" i="71"/>
  <c r="B19" i="71"/>
  <c r="G10" i="26"/>
  <c r="D21" i="22"/>
  <c r="C96" i="84"/>
  <c r="C75" i="84"/>
  <c r="C12" i="84"/>
  <c r="F7" i="84"/>
  <c r="D7" i="84"/>
  <c r="J320" i="88"/>
  <c r="J294" i="88"/>
  <c r="J285" i="88"/>
  <c r="J250" i="88"/>
  <c r="J214" i="88"/>
  <c r="J177" i="88"/>
  <c r="P97" i="105"/>
  <c r="O97" i="105"/>
  <c r="N97" i="105"/>
  <c r="M97" i="105"/>
  <c r="U95" i="105"/>
  <c r="T95" i="105"/>
  <c r="S95" i="105"/>
  <c r="R95" i="105"/>
  <c r="L95" i="105"/>
  <c r="K95" i="105"/>
  <c r="Q93" i="105"/>
  <c r="Q92" i="105"/>
  <c r="U91" i="105"/>
  <c r="T91" i="105"/>
  <c r="S91" i="105"/>
  <c r="R91" i="105"/>
  <c r="Q91" i="105"/>
  <c r="L91" i="105"/>
  <c r="K91" i="105"/>
  <c r="U90" i="105"/>
  <c r="T90" i="105"/>
  <c r="S90" i="105"/>
  <c r="R90" i="105"/>
  <c r="Q90" i="105"/>
  <c r="L90" i="105"/>
  <c r="K90" i="105"/>
  <c r="Q89" i="105"/>
  <c r="U88" i="105"/>
  <c r="T88" i="105"/>
  <c r="S88" i="105"/>
  <c r="R88" i="105"/>
  <c r="Q88" i="105"/>
  <c r="L88" i="105"/>
  <c r="K88" i="105"/>
  <c r="Q87" i="105"/>
  <c r="Q86" i="105"/>
  <c r="U85" i="105"/>
  <c r="T85" i="105"/>
  <c r="S85" i="105"/>
  <c r="R85" i="105"/>
  <c r="Q85" i="105"/>
  <c r="L85" i="105"/>
  <c r="K85" i="105"/>
  <c r="Q84" i="105"/>
  <c r="U83" i="105"/>
  <c r="T83" i="105"/>
  <c r="S83" i="105"/>
  <c r="R83" i="105"/>
  <c r="Q83" i="105"/>
  <c r="L83" i="105"/>
  <c r="K83" i="105"/>
  <c r="Q82" i="105"/>
  <c r="Q81" i="105"/>
  <c r="Q80" i="105"/>
  <c r="Q79" i="105"/>
  <c r="U78" i="105"/>
  <c r="T78" i="105"/>
  <c r="S78" i="105"/>
  <c r="R78" i="105"/>
  <c r="Q78" i="105"/>
  <c r="L78" i="105"/>
  <c r="K78" i="105"/>
  <c r="Q77" i="105"/>
  <c r="U76" i="105"/>
  <c r="T76" i="105"/>
  <c r="S76" i="105"/>
  <c r="R76" i="105"/>
  <c r="Q76" i="105"/>
  <c r="L76" i="105"/>
  <c r="K76" i="105"/>
  <c r="Q74" i="105"/>
  <c r="U73" i="105"/>
  <c r="T73" i="105"/>
  <c r="S73" i="105"/>
  <c r="R73" i="105"/>
  <c r="Q73" i="105"/>
  <c r="L73" i="105"/>
  <c r="K73" i="105"/>
  <c r="Q72" i="105"/>
  <c r="U71" i="105"/>
  <c r="T71" i="105"/>
  <c r="S71" i="105"/>
  <c r="R71" i="105"/>
  <c r="Q71" i="105"/>
  <c r="L71" i="105"/>
  <c r="K71" i="105"/>
  <c r="U70" i="105"/>
  <c r="T70" i="105"/>
  <c r="S70" i="105"/>
  <c r="R70" i="105"/>
  <c r="Q70" i="105"/>
  <c r="L70" i="105"/>
  <c r="K70" i="105"/>
  <c r="U69" i="105"/>
  <c r="T69" i="105"/>
  <c r="S69" i="105"/>
  <c r="R69" i="105"/>
  <c r="Q69" i="105"/>
  <c r="L69" i="105"/>
  <c r="K69" i="105"/>
  <c r="U68" i="105"/>
  <c r="T68" i="105"/>
  <c r="S68" i="105"/>
  <c r="R68" i="105"/>
  <c r="Q68" i="105"/>
  <c r="L68" i="105"/>
  <c r="K68" i="105"/>
  <c r="U67" i="105"/>
  <c r="T67" i="105"/>
  <c r="S67" i="105"/>
  <c r="R67" i="105"/>
  <c r="Q67" i="105"/>
  <c r="L67" i="105"/>
  <c r="K67" i="105"/>
  <c r="U66" i="105"/>
  <c r="T66" i="105"/>
  <c r="S66" i="105"/>
  <c r="R66" i="105"/>
  <c r="Q66" i="105"/>
  <c r="L66" i="105"/>
  <c r="K66" i="105"/>
  <c r="Q65" i="105"/>
  <c r="Q64" i="105"/>
  <c r="U63" i="105"/>
  <c r="T63" i="105"/>
  <c r="S63" i="105"/>
  <c r="R63" i="105"/>
  <c r="Q63" i="105"/>
  <c r="L63" i="105"/>
  <c r="K63" i="105"/>
  <c r="U62" i="105"/>
  <c r="T62" i="105"/>
  <c r="S62" i="105"/>
  <c r="R62" i="105"/>
  <c r="Q62" i="105"/>
  <c r="J62" i="105"/>
  <c r="L62" i="105" s="1"/>
  <c r="Q61" i="105"/>
  <c r="U60" i="105"/>
  <c r="T60" i="105"/>
  <c r="S60" i="105"/>
  <c r="R60" i="105"/>
  <c r="Q60" i="105"/>
  <c r="L60" i="105"/>
  <c r="K60" i="105"/>
  <c r="Q59" i="105"/>
  <c r="U58" i="105"/>
  <c r="T58" i="105"/>
  <c r="S58" i="105"/>
  <c r="R58" i="105"/>
  <c r="Q58" i="105"/>
  <c r="L58" i="105"/>
  <c r="K58" i="105"/>
  <c r="Q57" i="105"/>
  <c r="Q56" i="105"/>
  <c r="Q55" i="105"/>
  <c r="Q54" i="105"/>
  <c r="U53" i="105"/>
  <c r="T53" i="105"/>
  <c r="S53" i="105"/>
  <c r="R53" i="105"/>
  <c r="Q53" i="105"/>
  <c r="L53" i="105"/>
  <c r="K53" i="105"/>
  <c r="U52" i="105"/>
  <c r="T52" i="105"/>
  <c r="S52" i="105"/>
  <c r="R52" i="105"/>
  <c r="Q52" i="105"/>
  <c r="L52" i="105"/>
  <c r="K52" i="105"/>
  <c r="Q51" i="105"/>
  <c r="Q50" i="105"/>
  <c r="Q49" i="105"/>
  <c r="U48" i="105"/>
  <c r="T48" i="105"/>
  <c r="S48" i="105"/>
  <c r="R48" i="105"/>
  <c r="Q48" i="105"/>
  <c r="J48" i="105"/>
  <c r="L48" i="105" s="1"/>
  <c r="Q47" i="105"/>
  <c r="Q46" i="105"/>
  <c r="Q45" i="105"/>
  <c r="Q44" i="105"/>
  <c r="U43" i="105"/>
  <c r="T43" i="105"/>
  <c r="S43" i="105"/>
  <c r="R43" i="105"/>
  <c r="Q43" i="105"/>
  <c r="L43" i="105"/>
  <c r="K43" i="105"/>
  <c r="Q42" i="105"/>
  <c r="U41" i="105"/>
  <c r="T41" i="105"/>
  <c r="S41" i="105"/>
  <c r="R41" i="105"/>
  <c r="Q41" i="105"/>
  <c r="L41" i="105"/>
  <c r="K41" i="105"/>
  <c r="Q40" i="105"/>
  <c r="Q39" i="105"/>
  <c r="Q38" i="105"/>
  <c r="Q37" i="105"/>
  <c r="Q36" i="105"/>
  <c r="L36" i="105"/>
  <c r="K36" i="105"/>
  <c r="U35" i="105"/>
  <c r="T35" i="105"/>
  <c r="S35" i="105"/>
  <c r="R35" i="105"/>
  <c r="Q35" i="105"/>
  <c r="Q34" i="105"/>
  <c r="Q33" i="105"/>
  <c r="U32" i="105"/>
  <c r="T32" i="105"/>
  <c r="S32" i="105"/>
  <c r="R32" i="105"/>
  <c r="Q32" i="105"/>
  <c r="L32" i="105"/>
  <c r="K32" i="105"/>
  <c r="Q31" i="105"/>
  <c r="L31" i="105"/>
  <c r="K31" i="105"/>
  <c r="U30" i="105"/>
  <c r="T30" i="105"/>
  <c r="S30" i="105"/>
  <c r="R30" i="105"/>
  <c r="Q30" i="105"/>
  <c r="L30" i="105"/>
  <c r="K30" i="105"/>
  <c r="Q29" i="105"/>
  <c r="U28" i="105"/>
  <c r="T28" i="105"/>
  <c r="S28" i="105"/>
  <c r="R28" i="105"/>
  <c r="Q28" i="105"/>
  <c r="L28" i="105"/>
  <c r="K28" i="105"/>
  <c r="U27" i="105"/>
  <c r="T27" i="105"/>
  <c r="S27" i="105"/>
  <c r="R27" i="105"/>
  <c r="Q27" i="105"/>
  <c r="L27" i="105"/>
  <c r="K27" i="105"/>
  <c r="Q26" i="105"/>
  <c r="Q25" i="105"/>
  <c r="L25" i="105"/>
  <c r="K25" i="105"/>
  <c r="Q24" i="105"/>
  <c r="Q23" i="105"/>
  <c r="U22" i="105"/>
  <c r="T22" i="105"/>
  <c r="S22" i="105"/>
  <c r="R22" i="105"/>
  <c r="Q22" i="105"/>
  <c r="J22" i="105"/>
  <c r="L22" i="105" s="1"/>
  <c r="Q21" i="105"/>
  <c r="Q20" i="105"/>
  <c r="U19" i="105"/>
  <c r="T19" i="105"/>
  <c r="S19" i="105"/>
  <c r="R19" i="105"/>
  <c r="Q19" i="105"/>
  <c r="L19" i="105"/>
  <c r="K19" i="105"/>
  <c r="X18" i="105"/>
  <c r="Q18" i="105"/>
  <c r="U17" i="105"/>
  <c r="T17" i="105"/>
  <c r="S17" i="105"/>
  <c r="R17" i="105"/>
  <c r="Q17" i="105"/>
  <c r="L17" i="105"/>
  <c r="K17" i="105"/>
  <c r="U16" i="105"/>
  <c r="T16" i="105"/>
  <c r="S16" i="105"/>
  <c r="R16" i="105"/>
  <c r="Q16" i="105"/>
  <c r="L16" i="105"/>
  <c r="K16" i="105"/>
  <c r="Q15" i="105"/>
  <c r="Q14" i="105"/>
  <c r="U13" i="105"/>
  <c r="T13" i="105"/>
  <c r="S13" i="105"/>
  <c r="R13" i="105"/>
  <c r="Q13" i="105"/>
  <c r="J13" i="105"/>
  <c r="L13" i="105" s="1"/>
  <c r="Q12" i="105"/>
  <c r="Q11" i="105"/>
  <c r="Q10" i="105"/>
  <c r="Q9" i="105"/>
  <c r="U14" i="104"/>
  <c r="T14" i="104"/>
  <c r="S14" i="104"/>
  <c r="R14" i="104"/>
  <c r="Q14" i="104"/>
  <c r="L14" i="104"/>
  <c r="K14" i="104"/>
  <c r="Q13" i="104"/>
  <c r="Q12" i="104"/>
  <c r="Q11" i="104"/>
  <c r="Q10" i="104"/>
  <c r="U14" i="103"/>
  <c r="T14" i="103"/>
  <c r="S14" i="103"/>
  <c r="R14" i="103"/>
  <c r="Q14" i="103"/>
  <c r="L14" i="103"/>
  <c r="K14" i="103"/>
  <c r="Q13" i="103"/>
  <c r="Q12" i="103"/>
  <c r="Q11" i="103"/>
  <c r="Q10" i="103"/>
  <c r="U17" i="102"/>
  <c r="T17" i="102"/>
  <c r="S17" i="102"/>
  <c r="R17" i="102"/>
  <c r="Q17" i="102"/>
  <c r="L17" i="102"/>
  <c r="K17" i="102"/>
  <c r="Q16" i="102"/>
  <c r="Q15" i="102"/>
  <c r="U14" i="102"/>
  <c r="T14" i="102"/>
  <c r="S14" i="102"/>
  <c r="R14" i="102"/>
  <c r="Q14" i="102"/>
  <c r="L14" i="102"/>
  <c r="K14" i="102"/>
  <c r="Q13" i="102"/>
  <c r="Q12" i="102"/>
  <c r="Q11" i="102"/>
  <c r="Q10" i="102"/>
  <c r="U14" i="101"/>
  <c r="T14" i="101"/>
  <c r="S14" i="101"/>
  <c r="R14" i="101"/>
  <c r="Q14" i="101"/>
  <c r="L14" i="101"/>
  <c r="K14" i="101"/>
  <c r="Q13" i="101"/>
  <c r="Q12" i="101"/>
  <c r="Q11" i="101"/>
  <c r="Q10" i="101"/>
  <c r="U14" i="116"/>
  <c r="T14" i="116"/>
  <c r="S14" i="116"/>
  <c r="R14" i="116"/>
  <c r="Q14" i="116"/>
  <c r="L14" i="116"/>
  <c r="K14" i="116"/>
  <c r="Q13" i="116"/>
  <c r="Q12" i="116"/>
  <c r="Q11" i="116"/>
  <c r="Q10" i="116"/>
  <c r="U15" i="115"/>
  <c r="T15" i="115"/>
  <c r="S15" i="115"/>
  <c r="R15" i="115"/>
  <c r="Q15" i="115"/>
  <c r="L15" i="115"/>
  <c r="K15" i="115"/>
  <c r="U14" i="115"/>
  <c r="T14" i="115"/>
  <c r="S14" i="115"/>
  <c r="R14" i="115"/>
  <c r="Q14" i="115"/>
  <c r="L14" i="115"/>
  <c r="K14" i="115"/>
  <c r="Q13" i="115"/>
  <c r="Q12" i="115"/>
  <c r="Q11" i="115"/>
  <c r="Q10" i="115"/>
  <c r="P17" i="100"/>
  <c r="O17" i="100"/>
  <c r="N17" i="100"/>
  <c r="M17" i="100"/>
  <c r="U14" i="100"/>
  <c r="T14" i="100"/>
  <c r="S14" i="100"/>
  <c r="R14" i="100"/>
  <c r="Q14" i="100"/>
  <c r="L14" i="100"/>
  <c r="K14" i="100"/>
  <c r="Q13" i="100"/>
  <c r="Q12" i="100"/>
  <c r="Q11" i="100"/>
  <c r="Q17" i="100" s="1"/>
  <c r="Q10" i="100"/>
  <c r="U28" i="99"/>
  <c r="T28" i="99"/>
  <c r="S28" i="99"/>
  <c r="R28" i="99"/>
  <c r="Q28" i="99"/>
  <c r="L28" i="99"/>
  <c r="K28" i="99"/>
  <c r="Q27" i="99"/>
  <c r="U26" i="99"/>
  <c r="T26" i="99"/>
  <c r="S26" i="99"/>
  <c r="R26" i="99"/>
  <c r="Q26" i="99"/>
  <c r="L26" i="99"/>
  <c r="K26" i="99"/>
  <c r="U25" i="99"/>
  <c r="T25" i="99"/>
  <c r="S25" i="99"/>
  <c r="R25" i="99"/>
  <c r="Q25" i="99"/>
  <c r="L25" i="99"/>
  <c r="K25" i="99"/>
  <c r="U24" i="99"/>
  <c r="T24" i="99"/>
  <c r="S24" i="99"/>
  <c r="R24" i="99"/>
  <c r="Q24" i="99"/>
  <c r="L24" i="99"/>
  <c r="K24" i="99"/>
  <c r="U23" i="99"/>
  <c r="T23" i="99"/>
  <c r="S23" i="99"/>
  <c r="R23" i="99"/>
  <c r="Q23" i="99"/>
  <c r="L23" i="99"/>
  <c r="K23" i="99"/>
  <c r="U22" i="99"/>
  <c r="T22" i="99"/>
  <c r="S22" i="99"/>
  <c r="R22" i="99"/>
  <c r="Q22" i="99"/>
  <c r="L22" i="99"/>
  <c r="K22" i="99"/>
  <c r="Q21" i="99"/>
  <c r="Q20" i="99"/>
  <c r="Q19" i="99"/>
  <c r="Q18" i="99"/>
  <c r="U17" i="99"/>
  <c r="T17" i="99"/>
  <c r="S17" i="99"/>
  <c r="R17" i="99"/>
  <c r="Q17" i="99"/>
  <c r="L17" i="99"/>
  <c r="K17" i="99"/>
  <c r="Q16" i="99"/>
  <c r="Q15" i="99"/>
  <c r="U14" i="99"/>
  <c r="T14" i="99"/>
  <c r="R14" i="99"/>
  <c r="Q14" i="99"/>
  <c r="L14" i="99"/>
  <c r="K14" i="99"/>
  <c r="Q13" i="99"/>
  <c r="Q12" i="99"/>
  <c r="Q11" i="99"/>
  <c r="Q10" i="99"/>
  <c r="P17" i="80"/>
  <c r="O17" i="80"/>
  <c r="N17" i="80"/>
  <c r="M17" i="80"/>
  <c r="U14" i="80"/>
  <c r="T14" i="80"/>
  <c r="S14" i="80"/>
  <c r="R14" i="80"/>
  <c r="Q14" i="80"/>
  <c r="L14" i="80"/>
  <c r="K14" i="80"/>
  <c r="Q13" i="80"/>
  <c r="Q12" i="80"/>
  <c r="Q11" i="80"/>
  <c r="Q10" i="80"/>
  <c r="Q17" i="80" s="1"/>
  <c r="O102" i="8"/>
  <c r="N102" i="8"/>
  <c r="M102" i="8"/>
  <c r="L102" i="8"/>
  <c r="P100" i="8"/>
  <c r="K100" i="8"/>
  <c r="Q100" i="8" s="1"/>
  <c r="P96" i="8"/>
  <c r="K96" i="8"/>
  <c r="P95" i="8"/>
  <c r="K95" i="8"/>
  <c r="P93" i="8"/>
  <c r="K93" i="8"/>
  <c r="P90" i="8"/>
  <c r="K90" i="8"/>
  <c r="Q90" i="8" s="1"/>
  <c r="P88" i="8"/>
  <c r="K88" i="8"/>
  <c r="Q88" i="8" s="1"/>
  <c r="P83" i="8"/>
  <c r="K83" i="8"/>
  <c r="Q83" i="8" s="1"/>
  <c r="P81" i="8"/>
  <c r="K81" i="8"/>
  <c r="Q81" i="8" s="1"/>
  <c r="P79" i="8"/>
  <c r="K79" i="8"/>
  <c r="Q79" i="8" s="1"/>
  <c r="P77" i="8"/>
  <c r="K77" i="8"/>
  <c r="P76" i="8"/>
  <c r="K76" i="8"/>
  <c r="P75" i="8"/>
  <c r="K75" i="8"/>
  <c r="P74" i="8"/>
  <c r="Q74" i="8" s="1"/>
  <c r="P73" i="8"/>
  <c r="K73" i="8"/>
  <c r="P72" i="8"/>
  <c r="K72" i="8"/>
  <c r="P69" i="8"/>
  <c r="K69" i="8"/>
  <c r="P68" i="8"/>
  <c r="K68" i="8"/>
  <c r="Q68" i="8" s="1"/>
  <c r="P66" i="8"/>
  <c r="K66" i="8"/>
  <c r="P64" i="8"/>
  <c r="K64" i="8"/>
  <c r="P59" i="8"/>
  <c r="K59" i="8"/>
  <c r="P58" i="8"/>
  <c r="K58" i="8"/>
  <c r="P54" i="8"/>
  <c r="K54" i="8"/>
  <c r="P49" i="8"/>
  <c r="K49" i="8"/>
  <c r="P47" i="8"/>
  <c r="K47" i="8"/>
  <c r="P42" i="8"/>
  <c r="K42" i="8"/>
  <c r="P38" i="8"/>
  <c r="K38" i="8"/>
  <c r="P37" i="8"/>
  <c r="K37" i="8"/>
  <c r="P36" i="8"/>
  <c r="K36" i="8"/>
  <c r="P35" i="8"/>
  <c r="K35" i="8"/>
  <c r="P33" i="8"/>
  <c r="K33" i="8"/>
  <c r="P32" i="8"/>
  <c r="K32" i="8"/>
  <c r="P30" i="8"/>
  <c r="K30" i="8"/>
  <c r="Q27" i="8"/>
  <c r="P27" i="8"/>
  <c r="K27" i="8"/>
  <c r="P26" i="8"/>
  <c r="K26" i="8"/>
  <c r="Q26" i="8" s="1"/>
  <c r="P23" i="8"/>
  <c r="K23" i="8"/>
  <c r="Q23" i="8" s="1"/>
  <c r="P22" i="8"/>
  <c r="K22" i="8"/>
  <c r="Q22" i="8" s="1"/>
  <c r="P20" i="8"/>
  <c r="K20" i="8"/>
  <c r="Q20" i="8" s="1"/>
  <c r="P19" i="8"/>
  <c r="K19" i="8"/>
  <c r="P18" i="8"/>
  <c r="K18" i="8"/>
  <c r="P15" i="8"/>
  <c r="K15" i="8"/>
  <c r="P13" i="8"/>
  <c r="K13" i="8"/>
  <c r="Q13" i="8" s="1"/>
  <c r="G15" i="48"/>
  <c r="F15" i="48"/>
  <c r="G14" i="48"/>
  <c r="F14" i="48"/>
  <c r="G13" i="48"/>
  <c r="F13" i="48"/>
  <c r="G12" i="48"/>
  <c r="F12" i="48"/>
  <c r="E11" i="48"/>
  <c r="D11" i="48"/>
  <c r="C11" i="48"/>
  <c r="B11" i="48"/>
  <c r="G10" i="48"/>
  <c r="F10" i="48"/>
  <c r="G9" i="48"/>
  <c r="F9" i="48"/>
  <c r="G8" i="48"/>
  <c r="F8" i="48"/>
  <c r="E7" i="48"/>
  <c r="D7" i="48"/>
  <c r="C7" i="48"/>
  <c r="C16" i="48" s="1"/>
  <c r="B7" i="48"/>
  <c r="G27" i="5"/>
  <c r="F27" i="5"/>
  <c r="G25" i="5"/>
  <c r="F25" i="5"/>
  <c r="G23" i="5"/>
  <c r="F23" i="5"/>
  <c r="G21" i="5"/>
  <c r="F21" i="5"/>
  <c r="G19" i="5"/>
  <c r="F19" i="5"/>
  <c r="G17" i="5"/>
  <c r="F17" i="5"/>
  <c r="E16" i="5"/>
  <c r="D16" i="5"/>
  <c r="C16" i="5"/>
  <c r="B16" i="5"/>
  <c r="G14" i="5"/>
  <c r="F14" i="5"/>
  <c r="G12" i="5"/>
  <c r="F12" i="5"/>
  <c r="G10" i="5"/>
  <c r="F10" i="5"/>
  <c r="G8" i="5"/>
  <c r="F8" i="5"/>
  <c r="E7" i="5"/>
  <c r="E29" i="5" s="1"/>
  <c r="D7" i="5"/>
  <c r="D29" i="5" s="1"/>
  <c r="C7" i="5"/>
  <c r="C29" i="5" s="1"/>
  <c r="B7" i="5"/>
  <c r="B29" i="5" s="1"/>
  <c r="Q97" i="105" l="1"/>
  <c r="Q36" i="8"/>
  <c r="Q38" i="8"/>
  <c r="Q59" i="8"/>
  <c r="Q66" i="8"/>
  <c r="H36" i="97"/>
  <c r="K48" i="105"/>
  <c r="G12" i="97"/>
  <c r="G36" i="97" s="1"/>
  <c r="Q35" i="8"/>
  <c r="Q37" i="8"/>
  <c r="Q42" i="8"/>
  <c r="Q58" i="8"/>
  <c r="Q64" i="8"/>
  <c r="E16" i="48"/>
  <c r="D36" i="97"/>
  <c r="Q18" i="8"/>
  <c r="Q30" i="8"/>
  <c r="Q33" i="8"/>
  <c r="Q49" i="8"/>
  <c r="Q69" i="8"/>
  <c r="Q73" i="8"/>
  <c r="Q75" i="8"/>
  <c r="Q77" i="8"/>
  <c r="Q95" i="8"/>
  <c r="I19" i="97"/>
  <c r="B16" i="48"/>
  <c r="D16" i="48"/>
  <c r="Q15" i="8"/>
  <c r="Q19" i="8"/>
  <c r="Q32" i="8"/>
  <c r="Q47" i="8"/>
  <c r="Q54" i="8"/>
  <c r="Q72" i="8"/>
  <c r="Q76" i="8"/>
  <c r="Q93" i="8"/>
  <c r="Q96" i="8"/>
  <c r="K13" i="105"/>
  <c r="I15" i="97"/>
  <c r="I31" i="97"/>
  <c r="K22" i="105"/>
  <c r="K62" i="105"/>
  <c r="Q95" i="105"/>
  <c r="F12" i="97"/>
  <c r="E15" i="97"/>
  <c r="E19" i="97"/>
  <c r="F24" i="97"/>
  <c r="I24" i="97" s="1"/>
  <c r="E27" i="97"/>
  <c r="E31" i="97"/>
  <c r="F89" i="67"/>
  <c r="I12" i="97" l="1"/>
  <c r="E12" i="97"/>
  <c r="F36" i="97"/>
  <c r="I36" i="97" l="1"/>
  <c r="E36" i="97"/>
</calcChain>
</file>

<file path=xl/sharedStrings.xml><?xml version="1.0" encoding="utf-8"?>
<sst xmlns="http://schemas.openxmlformats.org/spreadsheetml/2006/main" count="3258" uniqueCount="1124">
  <si>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</si>
  <si>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</si>
  <si>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</si>
  <si>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</si>
  <si>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</si>
  <si>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</si>
  <si>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</si>
  <si>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</si>
  <si>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</si>
  <si>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</si>
  <si>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</si>
  <si>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</si>
  <si>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</si>
  <si>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</si>
  <si>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</si>
  <si>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</si>
  <si>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</si>
  <si>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</si>
  <si>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</si>
  <si>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</si>
  <si>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</si>
  <si>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</si>
  <si>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</si>
  <si>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</si>
  <si>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</si>
  <si>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</si>
  <si>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</si>
  <si>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</si>
  <si>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</si>
  <si>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</si>
  <si>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</si>
  <si>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</si>
  <si>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</si>
  <si>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</si>
  <si>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</si>
  <si>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</si>
  <si>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</si>
  <si>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</si>
  <si>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</si>
  <si>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</si>
  <si>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</si>
  <si>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</si>
  <si>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</si>
  <si>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</si>
  <si>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</si>
  <si>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</si>
  <si>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</si>
  <si>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</si>
  <si>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</si>
  <si>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</si>
  <si>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</si>
  <si>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</si>
  <si>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</si>
  <si>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</si>
  <si>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</si>
  <si>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</si>
  <si>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</si>
  <si>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</si>
  <si>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</si>
  <si>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</si>
  <si>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</si>
  <si>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</si>
  <si>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</si>
  <si>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</si>
  <si>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</si>
  <si>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</si>
  <si>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</si>
  <si>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</si>
  <si>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</si>
  <si>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</si>
  <si>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</si>
  <si>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</si>
  <si>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</si>
  <si>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</si>
  <si>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</si>
  <si>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</si>
  <si>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</si>
  <si>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</si>
  <si>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</si>
  <si>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</si>
  <si>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</si>
  <si>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</si>
  <si>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</si>
  <si>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</si>
  <si>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</si>
  <si>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</si>
  <si>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</si>
  <si>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</si>
  <si>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</si>
  <si>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</si>
  <si>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</si>
  <si>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</si>
  <si>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</si>
  <si>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</si>
  <si>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</si>
  <si>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</si>
  <si>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</si>
  <si>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</si>
  <si>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</si>
  <si>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</si>
  <si>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</si>
  <si>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</si>
  <si>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</si>
  <si>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</si>
  <si>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</si>
  <si>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</si>
  <si>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</si>
  <si>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</si>
  <si>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</si>
  <si>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</si>
  <si>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</si>
  <si>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</si>
  <si>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</si>
  <si>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</si>
  <si>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</si>
  <si>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</si>
  <si>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</si>
  <si>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</si>
  <si>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</si>
  <si>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</si>
  <si>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</si>
  <si>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</si>
  <si>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</si>
  <si>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</si>
  <si>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</si>
  <si>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r>
      <t>DENOMINACIÓN DEL PROGRAMA</t>
    </r>
    <r>
      <rPr>
        <b/>
        <vertAlign val="superscript"/>
        <sz val="9"/>
        <rFont val="Gotham Rounded Book"/>
        <family val="3"/>
      </rPr>
      <t>1/</t>
    </r>
  </si>
  <si>
    <t>AR  ACCIONES REALIZADAS PARA LA CONSECUCIÓN DE METAS DE LAS ACTIVIDADES INSTITUCIONALES</t>
  </si>
  <si>
    <t>AO</t>
  </si>
  <si>
    <t>UNIDAD DE
MEDIDA</t>
  </si>
  <si>
    <t>METAS</t>
  </si>
  <si>
    <t>PRESUPUESTO (Pesos)</t>
  </si>
  <si>
    <t>ORIGINAL</t>
  </si>
  <si>
    <t>ALCANZADA</t>
  </si>
  <si>
    <t>PRESUPUESTO EJERCIDO
(Pesos con dos decimales)</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</si>
  <si>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</si>
  <si>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</si>
  <si>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</si>
  <si>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</si>
  <si>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</si>
  <si>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</si>
  <si>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</si>
  <si>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</si>
  <si>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</si>
  <si>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</si>
  <si>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</si>
  <si>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</si>
  <si>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</si>
  <si>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</si>
  <si>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</si>
  <si>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</si>
  <si>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</si>
  <si>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</si>
  <si>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</si>
  <si>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</si>
  <si>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</si>
  <si>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</si>
  <si>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APROBADO 
1</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</si>
  <si>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</si>
  <si>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</si>
  <si>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</si>
  <si>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PPI PROGRAMAS Y PROYECTOS DE INVERSIÓN</t>
  </si>
  <si>
    <t>Clave
Proyecto de Inversión</t>
  </si>
  <si>
    <t>Avance Físico
%</t>
  </si>
  <si>
    <t>Presupuesto
(Pesos con dos decimales)</t>
  </si>
  <si>
    <t>Descripción de Acciones Realizadas</t>
  </si>
  <si>
    <t>Aprobado</t>
  </si>
  <si>
    <t>Modificado</t>
  </si>
  <si>
    <t>Ejercido</t>
  </si>
  <si>
    <t>Denominación del Proyecto de Inversión</t>
  </si>
  <si>
    <t>APP-4 AVANCE PROGRAMÁTICO-PRESUPUESTAL DE LAS ACCIONES REALIZADAS CON RECURSOS DE ORIGEN FEDERAL</t>
  </si>
  <si>
    <t xml:space="preserve">1/ Se refiere a programas que cuentan con reglas de operación publicadas en la Gaceta Oficial de la Ciudad de México. </t>
  </si>
  <si>
    <t>IAPP INDICADORES ASOCIADOS A PROGRAMAS PRESUPUESTARIOS</t>
  </si>
  <si>
    <t>PROGRAMA PRESUPUESTARIO:   (3)</t>
  </si>
  <si>
    <t>Nombre del Indicador</t>
  </si>
  <si>
    <t>Objetivo</t>
  </si>
  <si>
    <t>Nivel del Objetivo</t>
  </si>
  <si>
    <t>Tipo de Indicador</t>
  </si>
  <si>
    <t>Método de Cálculo</t>
  </si>
  <si>
    <t>Dimensión a Medir</t>
  </si>
  <si>
    <t>Frecuencia de Medición</t>
  </si>
  <si>
    <t>Unidad de Medida</t>
  </si>
  <si>
    <t>Línea Base</t>
  </si>
  <si>
    <t>Meta Alcanzada al Periodo</t>
  </si>
  <si>
    <t>INFORME  DE  AVANCE  TRIMESTRAL
ENERO-DICIEMBRE 2017</t>
  </si>
  <si>
    <t>MODIFICADO
 (1)</t>
  </si>
  <si>
    <t>A)  EXPLICACIÓN A LAS VARIACIONES DEL PRESUPUESTO  DEVENGADO  RESPECTO DEL MODIFICADO AL PERIODO</t>
  </si>
  <si>
    <t>MODIFICADO 
 (2)</t>
  </si>
  <si>
    <t>MODIFICADO
2</t>
  </si>
  <si>
    <t>MODIFICADO
 (4)</t>
  </si>
  <si>
    <t>MODIFICADA</t>
  </si>
  <si>
    <t>A) Causas de las variaciones del Índice de Aplicación de Recursos para la Consecución de Metas Modificadas (IARCM)</t>
  </si>
  <si>
    <t xml:space="preserve">Meta Modificada al Periodo </t>
  </si>
  <si>
    <t>ICMMP
(%)
2/1=(3)</t>
  </si>
  <si>
    <t>B)  EXPLICACIÓN A LAS VARIACIONES DEL PRESUPUESTO EJERCIDO RESPECTO DEL DEVENGADO</t>
  </si>
  <si>
    <t>(6)=3-2</t>
  </si>
  <si>
    <t xml:space="preserve">Titular: </t>
  </si>
  <si>
    <t xml:space="preserve">DIRECTORA GENERAL DE ADMINISTRACIÓN </t>
  </si>
  <si>
    <t>JEFA DELEGACIONAL EN VENUSTIANO CARRANZA</t>
  </si>
  <si>
    <t>UNIDAD RESPONSABLE DEL GASTO: 02 CD 15 DELEGACION VENUSTIANO CARRANZA</t>
  </si>
  <si>
    <t>PERÍODO: ENERO - DICIEMBRE 2017</t>
  </si>
  <si>
    <t>UNIDAD RESPONSABLE DEL GASTO:02 CD 15 DELEGACION VENUSTIANO CARRANZA</t>
  </si>
  <si>
    <t xml:space="preserve">UNIDAD RESPONSABLE DEL GASTO: 02 CD 15 DELEGACION VENUSTIANO CARRANZA </t>
  </si>
  <si>
    <t>PERÍODO:  ENERO - DICIEMBRE 2017</t>
  </si>
  <si>
    <t>PERIODO:  ENERO - DICIEMBRE 2017</t>
  </si>
  <si>
    <t>Equidad e Inclusion Social para el Desarrollo Humano</t>
  </si>
  <si>
    <t>Desarrollo Social</t>
  </si>
  <si>
    <t>Salud</t>
  </si>
  <si>
    <t>Prestacion de Servicios de Salud a la Comunidad</t>
  </si>
  <si>
    <t>Apoyo a la Salud</t>
  </si>
  <si>
    <t>PNA</t>
  </si>
  <si>
    <t>Generacion de Recursos para la Salud</t>
  </si>
  <si>
    <t>Mantenimiento, Conservacion y Rehabilitacion de Infraestructura en Salud</t>
  </si>
  <si>
    <t>INM</t>
  </si>
  <si>
    <t>Recreacion, Cultura y otras Manifestaciones Sociales</t>
  </si>
  <si>
    <t>Deporte y Recreacion</t>
  </si>
  <si>
    <t>Construcción  y Ampliación de Infraestructura Deportiva</t>
  </si>
  <si>
    <t>Fomento de Actividades Deportivas y Recreativas</t>
  </si>
  <si>
    <t>EVE</t>
  </si>
  <si>
    <t>Cultura</t>
  </si>
  <si>
    <t>Construcción y Ampliación de Infraestructura Cultural</t>
  </si>
  <si>
    <t>Promoción de Actividades Culturales</t>
  </si>
  <si>
    <t>Educacion</t>
  </si>
  <si>
    <t>Educacion Basica</t>
  </si>
  <si>
    <t>Apoyo a la Educación</t>
  </si>
  <si>
    <t>Mantenimiento, Conservacion y Rehabilitacion de Infraestructura Educativa</t>
  </si>
  <si>
    <t>Proteccion Social</t>
  </si>
  <si>
    <t>Familia e Hijos</t>
  </si>
  <si>
    <t>Apoyo a Jefas de Familia</t>
  </si>
  <si>
    <t>Otros Grupos  Vulnerables</t>
  </si>
  <si>
    <t>Servicios Complementarios de Apoyo a Personas con Discapacidad</t>
  </si>
  <si>
    <t>Servicios Complementarios de Apoyo Social a Adultos Mayores</t>
  </si>
  <si>
    <t>Otros de Seguridad Social y Asistencia Social</t>
  </si>
  <si>
    <t>Apoyo a la Juventud</t>
  </si>
  <si>
    <t>Construccion y Ampliacion de Infrastructura de Desarrollo Social</t>
  </si>
  <si>
    <t>Operación de Centros de Desarrollo Infantil en Delegaciones</t>
  </si>
  <si>
    <t>Servicio y Ayuda de Asistencia Social</t>
  </si>
  <si>
    <t>Desarrollo Economico</t>
  </si>
  <si>
    <t>Asuntos Economicos, Comerciales y Laborales en General</t>
  </si>
  <si>
    <t>Asuntos Laborales Generales</t>
  </si>
  <si>
    <t>Fomento al Empleo</t>
  </si>
  <si>
    <t>Gobernabilidad, Seguridad y Proteccion Ciudadana.</t>
  </si>
  <si>
    <t>Gobierno</t>
  </si>
  <si>
    <t>Asuntos de Orden Publico y de Seguridad Interior</t>
  </si>
  <si>
    <t>Policia</t>
  </si>
  <si>
    <t>Apoyo a la Prevención del Delito</t>
  </si>
  <si>
    <t>Proteccion Civil</t>
  </si>
  <si>
    <t>Gestión Integral del Riesgo en Materia de Protección Civil</t>
  </si>
  <si>
    <t>ACC</t>
  </si>
  <si>
    <t>Desarrollo  Economico Sustentable.</t>
  </si>
  <si>
    <t>Vivienda y Servicios a la Comunidad</t>
  </si>
  <si>
    <t>Ordenacion de Aguas Residuales, Drenaje y Alcantarillado</t>
  </si>
  <si>
    <t>Provisión Emergente de Agua Potable</t>
  </si>
  <si>
    <t>M3</t>
  </si>
  <si>
    <t>Asuntos Economicos  y Comerciales en General</t>
  </si>
  <si>
    <t>Proyectos Estratégicos de Desarrollo y Fomento Económico</t>
  </si>
  <si>
    <t>Reordenamiento de la Vía Pública con Enfoque de Desarrollo Económico</t>
  </si>
  <si>
    <t>CMC</t>
  </si>
  <si>
    <t>Habitabilidad y Servicios, Espacio Publico e Infraestructura.</t>
  </si>
  <si>
    <t>Proteccion Ambiental</t>
  </si>
  <si>
    <t>Ordenacion de Desechos</t>
  </si>
  <si>
    <t>Recolección de Residuos Sólidos</t>
  </si>
  <si>
    <t>TON</t>
  </si>
  <si>
    <t>Mantenimiento, Conservación y Rehabilitación al Sistema de Drenaje</t>
  </si>
  <si>
    <t>KM</t>
  </si>
  <si>
    <t>Proteccion  de la Diversidad Biologica y del Paisaje</t>
  </si>
  <si>
    <t>Mantenimiento de Áreas Verdes</t>
  </si>
  <si>
    <t>M2</t>
  </si>
  <si>
    <t>Servicio de Poda de Árboles</t>
  </si>
  <si>
    <t>PZA</t>
  </si>
  <si>
    <t>Vivienda y Servicios a la  Comunidad</t>
  </si>
  <si>
    <t>Urbanizacion</t>
  </si>
  <si>
    <t>Balizamiento en Vialidades</t>
  </si>
  <si>
    <t>M</t>
  </si>
  <si>
    <t>Mantenimiento, Conservación y Rehabilitación a Edificios Públicos</t>
  </si>
  <si>
    <t>Mantenimiento, Conservación y Rehabilitación de Banquetas</t>
  </si>
  <si>
    <t>Mantenimiento, Conservación y Rehabilitaación de Infraestructura Comercial</t>
  </si>
  <si>
    <t>Mantenimiento, Conservación y Rehabilitación en Vialidades Secundarias</t>
  </si>
  <si>
    <t>Mantenimiento, Rehabilitación y Conservación de Imagen Urbana</t>
  </si>
  <si>
    <t xml:space="preserve">Abastecimiento de Agua </t>
  </si>
  <si>
    <t>Mantenimiento, Conservación y Rehabilitación de Infraestructura de Agua Potable</t>
  </si>
  <si>
    <t>Alumbrado Publico</t>
  </si>
  <si>
    <t>Alumbrado Público</t>
  </si>
  <si>
    <t>LUM</t>
  </si>
  <si>
    <t>Vivienda</t>
  </si>
  <si>
    <t>Mantenimiento, Conservación y Rehabilitación para Unidades Habitacionales y Vivienda</t>
  </si>
  <si>
    <t>Presidencia / Gubernatura</t>
  </si>
  <si>
    <t>Coordinación de Políticas</t>
  </si>
  <si>
    <t>SER</t>
  </si>
  <si>
    <t>Servicios Legales</t>
  </si>
  <si>
    <t>Otros Servicios Generales</t>
  </si>
  <si>
    <t>Servicios Informáticos</t>
  </si>
  <si>
    <t xml:space="preserve">Otros </t>
  </si>
  <si>
    <t>Apoyo Administrativo</t>
  </si>
  <si>
    <t>TRM</t>
  </si>
  <si>
    <t>Otras Industrias y Otros Asuntos Económicos.</t>
  </si>
  <si>
    <t>Otros Asuntos Económicos</t>
  </si>
  <si>
    <t>Servicio de Expedición de Licencias y Permisos</t>
  </si>
  <si>
    <t>TOTAL DVC</t>
  </si>
  <si>
    <t>GOBERNABILIDAD, SEGURIDAD Y PROTECCION CIUDADANA.</t>
  </si>
  <si>
    <t>GOBIERNO</t>
  </si>
  <si>
    <t>ASUNTOS DE ORDEN PÚBLICO Y DE SEGURIDAD INTERIOR</t>
  </si>
  <si>
    <t>POLICIA</t>
  </si>
  <si>
    <t>APOYO A LA PREVENCIÓN DEL DELITO</t>
  </si>
  <si>
    <t>EVENTO</t>
  </si>
  <si>
    <t>FONDO, CONVENIO, SUBSIDIO O PARTICIPACIÓN: RECURSOS FEDERALES-GOBERNACION-FORTALECIMIENTO DE SEGURIDAD (FORTASEG)-2017-LIQUIDA DE PRINCIPAL</t>
  </si>
  <si>
    <t>EQUIDAD E INCLUSION SOCIAL PARA EL DESARROLLO HUMANO</t>
  </si>
  <si>
    <t>DESARROLLO SOCIAL</t>
  </si>
  <si>
    <t>SALUD</t>
  </si>
  <si>
    <t>GENERACIÓN DE RECURSOS PARA LA SALUD</t>
  </si>
  <si>
    <t>MANTENIMIENTO, CONSERVACIÓN Y REHABILITACIÓN DE INFRAESTRUCTURA EN SALUD</t>
  </si>
  <si>
    <t>INMUEBLE</t>
  </si>
  <si>
    <t>EDUCACIÓN</t>
  </si>
  <si>
    <t>EDUCACION BASICA</t>
  </si>
  <si>
    <t>MANTENIMIENTO, CONSERVACIÓN Y REHABILITACIÓN DE INFRAESTRUCTURA EDUCATIVA</t>
  </si>
  <si>
    <t>HABITABILIDAD Y SERVICIOS, ESPACIO PUBLICO E INFRAESTRUCTURA.</t>
  </si>
  <si>
    <t>VIVIENDA Y SERVICIOS A LA COMUNIDAD</t>
  </si>
  <si>
    <t>URBANIZACION</t>
  </si>
  <si>
    <t>MANTENIMIENTO, CONSERVACIÓN Y REHABILITACIÓN A EDIFICIOS PÚBLICOS</t>
  </si>
  <si>
    <t>MANTENIMIENTO, CONSERVACIÓN Y REHABILITACIÓN DE BANQUETAS</t>
  </si>
  <si>
    <t>METRO CUADRADO</t>
  </si>
  <si>
    <t>MANTENIMIENTO, CONSERVACIÓN Y REHABILITACIÓN DE INFRAESTRUCTURA COMERCIAL</t>
  </si>
  <si>
    <t>MANTENIMIENTO, CONSERVACIÓN Y REHABILITACIÓN EN VIALIDADES SECUNDARIAS</t>
  </si>
  <si>
    <t>MANTENIMIENTO, REHABILITACIÓN Y CONSERVACIÓN DE IMAGEN URBANA</t>
  </si>
  <si>
    <t>ESPACIO PÚBLICO</t>
  </si>
  <si>
    <t>ALUMBRADO PUBLICO</t>
  </si>
  <si>
    <t>ALUMBRADO PÚBLICO</t>
  </si>
  <si>
    <t>LUMINARIA</t>
  </si>
  <si>
    <t>FONDO, CONVENIO, SUBSIDIO O PARTICIPACIÓN: RECURSOS FEDERALES-PROVISIONES SALARIALES Y ECONÓMICAS-FONDO PARA EL FORTALECIMIENTO FINANCIERO I-2017-LIQUIDA DE PRINCIPAL</t>
  </si>
  <si>
    <t>FONDO, CONVENIO, SUBSIDIO O PARTICIPACIÓN:  RECURSOS FEDERALES-PROVISIONES SALARIALES Y ECONÓMICAS-FONDO PARA EL FORTALECIMIENTO FINANCIERO II-2017-LIQUIDA DE PRINCIPAL</t>
  </si>
  <si>
    <t>FONDO, CONVENIO, SUBSIDIO O PARTICIPACIÓN: RECURSOS FEDERALES-PROVISIONES SALARIALES Y ECONÓMICAS-PROGRAMA DE FORTALECIMIENTO FINANCIERO VI-2016-REMANENTES DE PRINCIPAL</t>
  </si>
  <si>
    <t>RECREACIÓN, CULTURA Y OTRAS MANIFESTACIONES SOCIALES</t>
  </si>
  <si>
    <t>DEPORTE Y RECREACION</t>
  </si>
  <si>
    <t>CONSTRUCCIÓN Y AMPLIACIÓN DE INFRAESTRUCTURA DEPORTIVA</t>
  </si>
  <si>
    <t>CULTURA</t>
  </si>
  <si>
    <t>CONSTRUCCIÓN Y AMPLIACIÓN DE INFRAESTRUCTURA CULTURAL</t>
  </si>
  <si>
    <t>PROTECCIÓN SOCIAL</t>
  </si>
  <si>
    <t>OTROS DE SEGURIDAD SOCIAL Y ASISTENCIA SOCIAL</t>
  </si>
  <si>
    <t>CONSTRUCCIÓN Y AMPLIACIÓN DE INFRAESTRUCTURA DE DESARROLLO SOCIAL</t>
  </si>
  <si>
    <t>FONDO, CONVENIO, SUBSIDIO O PARTICIPACIÓN: RECURSOS FEDERALES-PROVISIONES SALARIALES Y ECONÓMICAS-FONDO PARA EL FORTALECIMIENTO DE LA INFRAESTRUCTURA ESTATAL Y MUNICIPAL (FORTALECE)-2017-LIQUIDA DE PRINCIPAL</t>
  </si>
  <si>
    <t>FONDO, CONVENIO, SUBSIDIO O PARTICIPACIÓN:   RECURSOS FEDERALES-PROVISIONES SALARIALES Y ECONÓMICAS-FONDO PARA EL FORTALECIMIENTO DE LA INFRAESTRUCTURA ESTATAL Y MUNICIPAL (FORTALECE III)-2016-REMANENTES DE PRINCIPAL</t>
  </si>
  <si>
    <t>FONDO, CONVENIO, SUBSIDIO O PARTICIPACIÓN:    RECURSOS FEDERALES-PROVISIONES SALARIALES Y ECONÓMICAS-FONDO PARA EL FORTALECIMIENTO DE LA INFRAESTRUCTURA ESTATAL Y MUNICIPAL (FORTALECE IV)-2016-REMANENTES DE PRINCIPAL</t>
  </si>
  <si>
    <t>PRESTACION DE SERVICIOS DE SALUD A LA COMUNIDAD</t>
  </si>
  <si>
    <t>APOYO A LA SALUD</t>
  </si>
  <si>
    <t>PERSONA</t>
  </si>
  <si>
    <t>FOMENTO DE ACTIVIDADES DEPORTIVAS Y RECREATIVAS</t>
  </si>
  <si>
    <t>PROMOCIÓN DE ACTIVIDADES CULTURALES</t>
  </si>
  <si>
    <t>APOYO A LA EDUCACIÓN</t>
  </si>
  <si>
    <t>FAMILIA E HIJOS.</t>
  </si>
  <si>
    <t>APOYO A JEFAS DE FAMILIA</t>
  </si>
  <si>
    <t>OTROS GRUPOS  VULNERABLES</t>
  </si>
  <si>
    <t>SERVICIOS COMPLEMENTARIOS DE APOYO A PERSONAS CON DISCAPACIDAD</t>
  </si>
  <si>
    <t>SERVICIOS COMPLEMENTARIOS DE APOYO SOCIAL A ADULTOS MAYORES</t>
  </si>
  <si>
    <t>APOYO A LA JUVENTUD</t>
  </si>
  <si>
    <t>OPERACIÓN DE CENTROS DE DESARROLLO INFANTIL EN DELEGACIONES</t>
  </si>
  <si>
    <t>SERVICIO Y AYUDA DE ASISTENCIA SOCIAL</t>
  </si>
  <si>
    <t>DESARROLLO ECONÓMICO</t>
  </si>
  <si>
    <t>ASUNTOS ECONÓMICOS, COMERCIALES Y LABORALES EN GENERAL</t>
  </si>
  <si>
    <t>ASUNTOS LABORALES GENERALES</t>
  </si>
  <si>
    <t>FOMENTO AL EMPLEO</t>
  </si>
  <si>
    <t>PROTECCION CIVIL</t>
  </si>
  <si>
    <t>GESTIÓN INTEGRAL DEL RIESGO EN MATERIA DE PROTECCIÓN CIVIL</t>
  </si>
  <si>
    <t>ACCIÓN</t>
  </si>
  <si>
    <t>DESARROLLO  ECONOMICO SUSTENTABLE.</t>
  </si>
  <si>
    <t>ORDENACION DE AGUAS RESIDUALES, DRENAJE Y ALCANTARILLADO</t>
  </si>
  <si>
    <t>PROVISIÓN EMERGENTE DE AGUA POTABLE</t>
  </si>
  <si>
    <t>METRO CÚBICO</t>
  </si>
  <si>
    <t>ASUNTOS ECONOMICOS  Y COMERCIALES EN GENERAL</t>
  </si>
  <si>
    <t>PROYECTOS ESTRATÉGICOS DE DESARROLLO Y FOMENTO ECONÓMICO</t>
  </si>
  <si>
    <t>REORDENAMIENTO DE LA VÍA PÚBLICA CON ENFOQUE DE DESARROLLO ECONÓMICO</t>
  </si>
  <si>
    <t>COMERCIANTE</t>
  </si>
  <si>
    <t>PROTECCIÓN AMBIENTAL</t>
  </si>
  <si>
    <t>ORDENACION DE DESECHOS</t>
  </si>
  <si>
    <t>RECOLECCIÓN DE RESIDUOS SÓLIDOS</t>
  </si>
  <si>
    <t>TONELADA</t>
  </si>
  <si>
    <t>MANTENIMIENTO, CONSERVACIÓN Y REHABILITACIÓN AL SISTEMA DE DRENAJE</t>
  </si>
  <si>
    <t>KILÓMETRO</t>
  </si>
  <si>
    <t>PROTECCION  DE LA DIVERSIDAD BIOLOGICA Y DEL PAISAJE</t>
  </si>
  <si>
    <t>MANTENIMIENTO DE ÁREAS VERDES</t>
  </si>
  <si>
    <t>SERVICIO DE PODA DE ÁRBOLES</t>
  </si>
  <si>
    <t>PIEZA</t>
  </si>
  <si>
    <t>BALIZAMIENTO EN VIALIDADES</t>
  </si>
  <si>
    <t>METRO</t>
  </si>
  <si>
    <t xml:space="preserve">ABASTECIMIENTO DE AGUA </t>
  </si>
  <si>
    <t>MANTENIMIENTO, CONSERVACIÓN Y REHABILITACIÓN DE INFRAESTRUCTURA DE AGUA POTABLE</t>
  </si>
  <si>
    <t xml:space="preserve">VIVIENDA </t>
  </si>
  <si>
    <t>MANTENIMIENTO, CONSERVACIÓN Y REHABILITACIÓN PARA UNIDADES HABITACIONALES Y VIVIENDA</t>
  </si>
  <si>
    <t>APOYO</t>
  </si>
  <si>
    <t>EFECTIVIDAD, RENDICION DE CUENTAS Y  COMBATE A LA CORRUPCION.</t>
  </si>
  <si>
    <t>COORDINACIÓN DE LA POLÍTICA DE GOBIERNO</t>
  </si>
  <si>
    <t>PRESIDENCIA / GUBERNATURA</t>
  </si>
  <si>
    <t>COORDINACIÓN DE POLÍTICAS</t>
  </si>
  <si>
    <t>SERVICIO</t>
  </si>
  <si>
    <t>ASUNTOS JURIDICOS</t>
  </si>
  <si>
    <t>SERVICIOS LEGALES</t>
  </si>
  <si>
    <t>OTROS SERVICIOS GENERALES</t>
  </si>
  <si>
    <t>SERVICIOS ESTADISTICOS</t>
  </si>
  <si>
    <t>SERVICIOS INFORMÁTICOS</t>
  </si>
  <si>
    <t xml:space="preserve">OTROS </t>
  </si>
  <si>
    <t>APOYO ADMINISTRATIVO</t>
  </si>
  <si>
    <t>TRÁMITE</t>
  </si>
  <si>
    <t>SISTEMA DE ORIENTACIÓN Y QUEJAS</t>
  </si>
  <si>
    <t>OTRAS INDUSTRIAS Y OTROS ASUNTOS ECONÓMICOS</t>
  </si>
  <si>
    <t>OTROS ASUNTOS ECONÓMICOS</t>
  </si>
  <si>
    <t>SERVICIO DE EXPEDICIÓN DE LICENCIAS Y PERMISOS</t>
  </si>
  <si>
    <t>DOCUMENTO</t>
  </si>
  <si>
    <t>METROS CUADRADOS</t>
  </si>
  <si>
    <t>FONDO, CONVENIO, SUBSIDIO O PARTICIPACIÓN:   RECURSOS FEDERALES-PROVISIONES SALARIALES Y ECONÓMICAS-FONDO PARA EL FORTALECIMIENTO FINANCIERO III-2017-LIQUIDA DE PRINCIPAL</t>
  </si>
  <si>
    <t>FONDO, CONVENIO, SUBSIDIO O PARTICIPACIÓN:   RECURSOS FEDERALES-PROVISIONES SALARIALES Y ECONÓMICAS-FONDO PARA EL FORTALECIMIENTO FINANCIERO (B)-2017-LIQUIDA DE PRINCIPAL</t>
  </si>
  <si>
    <t>5</t>
  </si>
  <si>
    <t>1</t>
  </si>
  <si>
    <t>3</t>
  </si>
  <si>
    <t xml:space="preserve">Coordinación de Políticas </t>
  </si>
  <si>
    <t>SER.</t>
  </si>
  <si>
    <t>4</t>
  </si>
  <si>
    <t>208</t>
  </si>
  <si>
    <t xml:space="preserve">Servicios Legales </t>
  </si>
  <si>
    <t>40,000</t>
  </si>
  <si>
    <t>2</t>
  </si>
  <si>
    <t>Apoyo a la Prevencion del Delito</t>
  </si>
  <si>
    <t>6</t>
  </si>
  <si>
    <t>6,500</t>
  </si>
  <si>
    <t>8</t>
  </si>
  <si>
    <t>207</t>
  </si>
  <si>
    <t>209</t>
  </si>
  <si>
    <t xml:space="preserve"> 28,500</t>
  </si>
  <si>
    <t>206</t>
  </si>
  <si>
    <t>Mantenimiento, Conservación  y Rehabilitación al  Sistema de  Drenaje</t>
  </si>
  <si>
    <t>Mantenimiento de  Áreas Verdes</t>
  </si>
  <si>
    <t xml:space="preserve"> </t>
  </si>
  <si>
    <t>211</t>
  </si>
  <si>
    <t>216</t>
  </si>
  <si>
    <t>218</t>
  </si>
  <si>
    <t>212</t>
  </si>
  <si>
    <t>222</t>
  </si>
  <si>
    <t>223</t>
  </si>
  <si>
    <t>9,780</t>
  </si>
  <si>
    <t>224</t>
  </si>
  <si>
    <t>205</t>
  </si>
  <si>
    <t>50,000</t>
  </si>
  <si>
    <t>1,500</t>
  </si>
  <si>
    <t>215</t>
  </si>
  <si>
    <t>2,530</t>
  </si>
  <si>
    <t>9</t>
  </si>
  <si>
    <t>229</t>
  </si>
  <si>
    <t>2,050</t>
  </si>
  <si>
    <t>Servicio de Ayuda de Asistencia Social</t>
  </si>
  <si>
    <t>213</t>
  </si>
  <si>
    <t>1,552</t>
  </si>
  <si>
    <t>16,000</t>
  </si>
  <si>
    <t>1,954</t>
  </si>
  <si>
    <t>DTO.</t>
  </si>
  <si>
    <t>102,454</t>
  </si>
  <si>
    <t>O2D157003</t>
  </si>
  <si>
    <t>Mantenimiento a la infraestructura de agua potable</t>
  </si>
  <si>
    <t>O2D157004</t>
  </si>
  <si>
    <t>Mantenimiento al sistema de drenaje en 15 colonias</t>
  </si>
  <si>
    <t>O2D157006</t>
  </si>
  <si>
    <t>Renovación de banquetas y guarniciones en diversas colonias</t>
  </si>
  <si>
    <t>O2D157012</t>
  </si>
  <si>
    <t>Rehabilitación de inmuebles de educación básica</t>
  </si>
  <si>
    <t>O2D157013</t>
  </si>
  <si>
    <t>Rehabilitación de la carpeta asfáltica</t>
  </si>
  <si>
    <t>O2D157032</t>
  </si>
  <si>
    <t>Rehabilitación y mantenimiento de banquetas y guarniciones en 14 colonias</t>
  </si>
  <si>
    <t>O2D157036</t>
  </si>
  <si>
    <t>O2D157038</t>
  </si>
  <si>
    <t>O2D157050</t>
  </si>
  <si>
    <t>Niños y niñas inscritos en los Cendis de la delegación.</t>
  </si>
  <si>
    <t>Niños y niñas de escasos recursos de la delegación.</t>
  </si>
  <si>
    <t>Adultos Mayores Residentes en la Casa Hogar o con servicio de día.</t>
  </si>
  <si>
    <t>Habitantes de las unidades habitacionales instaladas en la demarcación</t>
  </si>
  <si>
    <t>Programa de Apoyo e Impulso a Personas con Discapacidad</t>
  </si>
  <si>
    <t>31 de enero de 2017</t>
  </si>
  <si>
    <t>Venustiano Carranza</t>
  </si>
  <si>
    <t>Todas las de la Delegación</t>
  </si>
  <si>
    <t>Personas con discapacidad de 0 a 56 años principalmente de aquellos que no perciben ingresos contributivos, y no derechohabiente, que residen en la Delegación Venustiano Carranza</t>
  </si>
  <si>
    <t>Programa de Apoyo y Atención al Adulto Mayor</t>
  </si>
  <si>
    <t>Hombres y mujeres Adultos Mayores de 60 a 68 años de edad cumplidos que habiten en la Delegación Venustiano Carranza, cuya situación económica sea adversa, en situación de calle o vulnerabilidad.</t>
  </si>
  <si>
    <t>Programa Ayuda a Madres de Familia con Hijos de 0 a 15 años.</t>
  </si>
  <si>
    <t>Madres jefas de familia de 18 a 60 años que habitan en alguna de las 80 colonias de la Delegación Venustiano Carranza.</t>
  </si>
  <si>
    <t>Rehabilitación de Carpeta Asfáltica en Colonias de la 
Delegación Venustiano Carranza</t>
  </si>
  <si>
    <t>Rehabilitación y Mantenimiento a Unidades Habitacionales de la Delegación Venustiano Carranza. Hasta 150 Unidades Habitacionales</t>
  </si>
  <si>
    <t>Proyecto Delegacional de Alumbrado Público
“Iluminando VC”</t>
  </si>
  <si>
    <t>Programa Especial de Mantenimiento de Áreas Verdes e Individuos Arbóreos
“Jardinero VC”</t>
  </si>
  <si>
    <t>Programa Delegacional de Recolección de Residuos Sólidos</t>
  </si>
  <si>
    <t>Mantenimiento y Rehabilitación de Planteles Educativos en la Delegación Venustiano Carranza</t>
  </si>
  <si>
    <t>Mantenimiento a Mercados Públicos en la Delegación Venustiano Carranza</t>
  </si>
  <si>
    <t>Programa Delegacional de Balizamiento en vialidades secundarias</t>
  </si>
  <si>
    <t>Rehabilitación y mejoramiento de Espacios Públicos en la Delegación Venustiano Carranza</t>
  </si>
  <si>
    <t>Festividades por aniversario de Mercados Públicos en la Delegación Venustiano Carranza</t>
  </si>
  <si>
    <t>Arrendamiento de Carros-Tanque Cisterna para suministro de agua potable</t>
  </si>
  <si>
    <t>Evento por el 206 Aniversario de la Independencia de México</t>
  </si>
  <si>
    <t>AARÓN SÁENZ</t>
  </si>
  <si>
    <t>Banquetas y Guarciones
Cambio de Adoquín en Calle Torno</t>
  </si>
  <si>
    <t>Trabajos consistentes en demolición de banquetas, acarreos, relleno de tepetate, concreto en banqueta, retiro de tocones, construcción de rampas de accesibilidad, guarniciones, coladeras de banqueta, registros, incluyendo la supervisión externa</t>
  </si>
  <si>
    <t>ADOLFO LOPEZ MATEOS</t>
  </si>
  <si>
    <t>Carpeta Asfáltica
Repavimentación de la Calle Ostión Esquina Alfredo del Mazo y Av. Río Churubusco</t>
  </si>
  <si>
    <t>Trabajos consistentes en trazo y nivelación, excavaciones, acarreos, compactación, fresado de carpeta asfáltica,  así como balizamiento; incluyendo la supervisión externa</t>
  </si>
  <si>
    <t>***
AERONAÚTICA MILITAR</t>
  </si>
  <si>
    <t>Red de Agua Potable
Reemplazo de Tubería de Agua Potable por Tubería más Ecológica</t>
  </si>
  <si>
    <t>Trabajos consistentes en excavaciones, acarreos, sustitución de tuberias, incluyendo supervisión externa. Nota: el Proyecto Ganador Original se dictaminó con inviabilidad física y técnica, por lo cual se autorizó la ejecución del Segundo Proyecto Ganador</t>
  </si>
  <si>
    <t>ÁLVARO OBREGÓN</t>
  </si>
  <si>
    <t>Infaestructura y Equipamiento Urbano
Huertos Sustentables en la Colonia</t>
  </si>
  <si>
    <t>Se crearán huertos sustentables diferentes domicilios de la Colonia</t>
  </si>
  <si>
    <t>AQUILES SERDÁN</t>
  </si>
  <si>
    <t xml:space="preserve"> Red de Drenaje
Sustitución de la Red de Drenaje en la Calle Esterlinas entre el Metro Oceanía y Calle Manchuria</t>
  </si>
  <si>
    <t>Trabajos consistentes en mantenimiento y restauración de la red de drenaje, con trabajos de excavaciones, corte de canaletas, sustitución de tubos de drenaje en mal estado, relleno de canaletas, y asfaltado; asimismo  cambio coladeras en mal estado,  incluyendo la supervisión externa.</t>
  </si>
  <si>
    <t>ARTES GRÁFICAS</t>
  </si>
  <si>
    <t>Carpeta Asfáltica
Reencarpetado en Calle Yunque entre Calzada de la Viga a Torno</t>
  </si>
  <si>
    <t>Trabajos consistentes en trazo y nivelación, excavaciones, acarreos, compactación, fresado de carpeta asfáltica,  así como balizamiento; incluyendo la supervisión externa..</t>
  </si>
  <si>
    <t>AVIACIÓN CIVIL</t>
  </si>
  <si>
    <t>Reforestación
Reforestación de Calles</t>
  </si>
  <si>
    <t>Se realizará reforestación en todas las Calles de la Colonia</t>
  </si>
  <si>
    <t>AVIACIÓN CIVIL AMPLIACIÓN</t>
  </si>
  <si>
    <t>Banquetas y Guarniciones
Cambio de Banquetas</t>
  </si>
  <si>
    <t>Trabajos consistentes en demolición de banquetas, acarreos, relleno de tepetate, concreto en banqueta, retiro de tocones, construcción de rampas de accesibilidad, guarniciones, coladeras de banqueta, registros, incluyendo la supervisión externa.</t>
  </si>
  <si>
    <t>***
AZTECA</t>
  </si>
  <si>
    <t>Infraestructura Educativa
Escuela Primeraia Manuel M. Ponce, mantenimiento, reparación y acondicionamiento de patio y salones de clase</t>
  </si>
  <si>
    <t>Trabajos consistentes en albañilería, instalaciones eléctricas e hidrosanitarias, herrería, pintura, impermeabilización, por mencionar algunos; mas los conceptos extraordinarios objeto del desarrollo  de los trabajos que se requieran e incluyendo la supervisiòn externa correspondiente.  El proyecto ganador original y el segundo proyecto ganador se digtaminaron con inviabilidad física y técnica, por lo cual se autorizó la ejecución del tercer proyecto ganador.</t>
  </si>
  <si>
    <t>***
BAHÍA (UNIDAD HABITACIONAL)</t>
  </si>
  <si>
    <t>Conservación de Unidades Habitacionales
Retiro de Árboles que afectan la cisterna</t>
  </si>
  <si>
    <t>Trabajos consistentes en retiro de tocón, relleno de tepetate, limpieza de la superficie, aplicación de sellador. El proyecto ganador original se dictaminó con inviabilidad física y técnica, por lo cual se autorizo la ejecución del segundo proyecto ganador.</t>
  </si>
  <si>
    <t>CANDELARIA DE LOS PATOS 
(UNIDAD HABITACIONAL)</t>
  </si>
  <si>
    <t>Conservación de Unidades Habitacionales
Tinaco, barda y reparación de escaleras para el mejoramiento integral de los Edificios I, II, III y IV</t>
  </si>
  <si>
    <t>Trabajos consistentes en demolición, relleno de tepetate,  colocación de tinacos, retiro de escombro</t>
  </si>
  <si>
    <t>CARACOL</t>
  </si>
  <si>
    <t>Banquetas y Guarniciones</t>
  </si>
  <si>
    <t>CARACOL (AMPLIACIÓN)</t>
  </si>
  <si>
    <t>Banquetas y Guarniciones
Cambio de banquetas y guarniciones en la
Calle Manuel Ávila Camacho</t>
  </si>
  <si>
    <t>CUATRO ÁRBOLES</t>
  </si>
  <si>
    <t>Carpeta Asfáltica
Reencarpetamiento de un tramo que presenta baches, declives y problemas de encharcamiento</t>
  </si>
  <si>
    <t>CUCHILLA PANTITLÁN</t>
  </si>
  <si>
    <t>Carpeta Asfáltica
Reencarpetamiento</t>
  </si>
  <si>
    <t>DAMIÁN CARMONA</t>
  </si>
  <si>
    <t>Rehabilitación de Espacios Públicos
Mantenimiento del Parque para Patinetas</t>
  </si>
  <si>
    <t>Trabajos consistentes en colocación de juegos infantiles, colocación de piso, bancas, cestos de basura, albañilería, pintura, instalaciones eléctricas e hidrosanitarias; mas los conceptos extraordinarios objeto del desarrollo  de los trabajos que se requieran e incluyendo la supervisión externa</t>
  </si>
  <si>
    <t>EL ARENAL 1A SECCIÓN</t>
  </si>
  <si>
    <t>Banquetas y Guarniciones
Reparación de Banquetas</t>
  </si>
  <si>
    <t>Trabajos consistentes en acarreos, relleno de tepetate, concreto en banqueta, retiro de tocones, construcción de rampas de accesibilidad, guarniciones, coladeras de banqueta, registros, incluyendo la supervisión externa</t>
  </si>
  <si>
    <t>EL ARENAL 2A SECCIÓN</t>
  </si>
  <si>
    <t>Carpeta Asfáltica
Repavimentación de la Calle Moctezuma entre Maxtla y Aztecas</t>
  </si>
  <si>
    <t>EL ARENAL 3A SECCIÓN</t>
  </si>
  <si>
    <t>Red de Drenaje
Reconstrucción de Albañal de Coladera</t>
  </si>
  <si>
    <t>Mantenimiento y restructuración de la red de drenaje, con trabajos consistentes en excavaciones, corte de canaletas, sustitución de tubos de drenaje en mal estado, relleno de canaletas, y asfaltado; asimismo  cambio coladeras en mal estado,  incluyendo la supervisión externa</t>
  </si>
  <si>
    <t>EL ARENAL 4A SECCIÓN</t>
  </si>
  <si>
    <t>Red de Drenaje
Drenaje en Calle Coxcox</t>
  </si>
  <si>
    <t>Trabajos consistentes en excavaciones, corte de canaletas, sustitución de tubos de drenaje en mal estado, relleno de canaletas, y asfaltado; asimismo  cambio coladeras en mal estado,  incluyendo la supervisión externa</t>
  </si>
  <si>
    <t>EL ARENAL PUERTO AÉREO (FRACCIONAMIENTO)</t>
  </si>
  <si>
    <t>Espacios Públicos
Mejoramiento urbano de la Plaza Benita Galeana</t>
  </si>
  <si>
    <t>EL PARQUE</t>
  </si>
  <si>
    <t>Banquetas y Guarniciones
Rehabilitación de Banquetas y Guarniciones en Cerrada Lucas Alamán, Calle 1812, Privada de Zoquipa, Calle 1917 y Calle 1325</t>
  </si>
  <si>
    <t>EMILIANO ZAPATA 
(UNIDAD HABITACIONAL)</t>
  </si>
  <si>
    <t>Barda
Construcción de Barda de Protección sobre Congreso de la Unión y Ferrocarril de Cintura</t>
  </si>
  <si>
    <t>Trabajos consistentes en demolición, relleno de tepetate, construcción de barda, retiro de escombro.</t>
  </si>
  <si>
    <t>EMILIO CARRANZA</t>
  </si>
  <si>
    <t>Espacios Públicos
Construcción e implementación de un parque y gimnasio de bolsillo en Central de Plomeros</t>
  </si>
  <si>
    <t>***
FEDERAL</t>
  </si>
  <si>
    <t>FELIPE ÁNGELES</t>
  </si>
  <si>
    <t>Espacios Públicos
Gimnasio para la Colonia, en Estaño y Av. Congreso de la Unión</t>
  </si>
  <si>
    <t>***
FIVIPORT 
(UNIDAD HABITACIONAL)</t>
  </si>
  <si>
    <t>Conservación de Unidades Habitacionales
Mantenimiento y Reparación de escaleras de la Unidad Habitacional</t>
  </si>
  <si>
    <t>Trabajos consistentes en demolición, relleno de tepetate, rehabilitación de escaleras, retiro de escombro</t>
  </si>
  <si>
    <t>INDUSTRIAL PUERTO AÉREO 
(FRACCIONAMIENTO)</t>
  </si>
  <si>
    <t>Prevención al Delito
Colocación de Luminarias en Boulevard Puerto Aéreo</t>
  </si>
  <si>
    <t>Colocación de luminarias</t>
  </si>
  <si>
    <t>JAMAICA</t>
  </si>
  <si>
    <t>Espacios públicos
Recuperación de espacio en la esquina de Rancho de la Cruz y Congreso de la Unión</t>
  </si>
  <si>
    <t xml:space="preserve">Trabajos consistentes en colocación de juegos infantiles, colocación de piso, bancas, cestos de basura, albañilería, pintura, instalaciones eléctricas e hidrosanitarias; mas los conceptos extraordinarios objeto del desarrollo  de los trabajos que se requieran e incluyendo la supervisión externa </t>
  </si>
  <si>
    <t>JANITZIO</t>
  </si>
  <si>
    <t>Carpeta Asfáltica
Carpeta Asfáltica en Calle Sahuayo entre Panaderos y Talabarteros</t>
  </si>
  <si>
    <t>***
KENNEDY
(UNIDAD HABITACIONAL)</t>
  </si>
  <si>
    <t>Banquetas y Guarniciones
Continuidad al cambio de banquetas y guarniciones de la Unidad</t>
  </si>
  <si>
    <t>Trabajos consistentes en demolición, relleno de tepetate, rehabilitación de los andadores, retiro de escombro. El proyecto ganador original, se dictaminó con inviabilidad física y técnica, por lo cual se autorizó la ejecución del segundo proyecto ganador.</t>
  </si>
  <si>
    <t>LORENZO BOTURINI</t>
  </si>
  <si>
    <t>Espacios Públicos
Recuperación y delimitación de área de juegos infantiles y gimnsario, mantenimiento de áreas verdes y fuente del Parque Manuel Gutiérrez Nájera</t>
  </si>
  <si>
    <t>MAGDALENA  MIXHUCA</t>
  </si>
  <si>
    <t>Banquetas y guarniciones
Banquetas y guarniciones en las Calles Río Frío y 5 de Mayo, Nicolás Bravo, Melchor Ocampo y 20 de Noviembre</t>
  </si>
  <si>
    <t>***
MAGDALENA  MIXHUCA (PBLO)</t>
  </si>
  <si>
    <t>Conservación de Lotes Unifamiliares
Identidad en el Pueblo con unificación de colores (Pintura para Fachadas), pintar de dos colores las fachadas del Pueblos con pintura vinílica con colores característicos de un pueblo con el fin de reafirmar la identidad como zona patrimonial</t>
  </si>
  <si>
    <t>Trabajos consistentes en la aplicación de pintura en fachadas exteriores.</t>
  </si>
  <si>
    <t>MERCED BALBUENA</t>
  </si>
  <si>
    <t>Carpeta Asfáltica
Reencarpetación Asfáltica en la Calle de Oriente 30, primera etapa</t>
  </si>
  <si>
    <t>MICHOACANA</t>
  </si>
  <si>
    <t>Carpeta Asfáltica
Asfalto en Calle Platería</t>
  </si>
  <si>
    <t>MICHOACANA (AMPL)</t>
  </si>
  <si>
    <t>Banquetas y Guarniciones
Banquetas y guarniciones sobre Talabarteros
y Tizayuca</t>
  </si>
  <si>
    <t xml:space="preserve">Trabajos consistentes en demolición de banquetas, acarreos, relleno de tepetate, concreto en banqueta, retiro de tocones, construcción de rampas de accesibilidad, guarniciones, coladeras de banqueta, registros, incluyendo la supervisión externa </t>
  </si>
  <si>
    <t>MIGUEL HIDALGO</t>
  </si>
  <si>
    <t>Carpeta Asfáltica
Reencarpetamiento de diversas calles de la Colonia</t>
  </si>
  <si>
    <t>***
MOCTEZUMA 1A SECCIÓN</t>
  </si>
  <si>
    <t>Banquetas y Guarniciones
Banquetas en las Calles de Jesús García y Juan A. Gutiérrez</t>
  </si>
  <si>
    <t>Trabajos consistentes en demolición de banquetas, acarreos, relleno de tepetate, concreto en banqueta, retiro de tocones, construcción de rampas de accesibilidad, guarniciones, coladeras de banqueta, registros, incluyendo la supervisión externa. El proyecto ganador original se dictaminó con inviabilidad física y técnica, por lo cual se autorizó la ejecución del segundo proyecto ganador.</t>
  </si>
  <si>
    <t>***
NICOLAS BRAVO</t>
  </si>
  <si>
    <t>Banquetas y Guarniciones
Cambio de banquetas y guarniciones en la Calle Cobre Nos. 149 y 147</t>
  </si>
  <si>
    <t>PENITENCIARIA
(AMPLIACIÓN)</t>
  </si>
  <si>
    <t>Pintura en Unidades Habitacionales
Pintura en Unidades habitacionales: Miguel Domínguez 12,29 y 46; Penitenciaría 40; F.C. interoceánico 44 y San Antonio Tomatlán 118</t>
  </si>
  <si>
    <t>Trabajos consistentes en aplicación de pintura en fachadas</t>
  </si>
  <si>
    <t>PEÑÓN DE LOS BAÑOS</t>
  </si>
  <si>
    <t>Espacios Públicos
Instalación de juegos infantiles en la Plaza Cívica del Carmen</t>
  </si>
  <si>
    <t>PINO 
(UNIDAD HABITACIONAL)</t>
  </si>
  <si>
    <t>Impermeabilización de impermeabilizante para la Unidad Habitacional</t>
  </si>
  <si>
    <t>Trabajos consistentes en limpieza de la superficie, aplicación de impermeabilizante</t>
  </si>
  <si>
    <t>POPULAR RASTRO</t>
  </si>
  <si>
    <t>Rehabilitación Infraestructura Deportiva
Mantenimiento del Deportivo Plutarco Elías Calles</t>
  </si>
  <si>
    <t>Trabajos consistentes en albañilerìa, pintura, instalaciones eléctricas e hidrosanitarias; mas los conceptos extraordinarios objeto del desarrollo  de los trabajos que se requieran e incluyendo la supervisión externa</t>
  </si>
  <si>
    <t>PRIMERO DE MAYO</t>
  </si>
  <si>
    <t>Red de Drenaje
Cambio de drenaje León Trostky</t>
  </si>
  <si>
    <t>PROGRESISTA</t>
  </si>
  <si>
    <t>Espacios Públicos
Colocación de techado en Calle Chiclera, en área deportiva y habilitar espacios para área recreativa.</t>
  </si>
  <si>
    <t xml:space="preserve">Trabajos consistentes en demoliciones, nivelación, colocación de loza e instalación eléctrica, incluyendo la supervisión externa </t>
  </si>
  <si>
    <t>PUEBLA</t>
  </si>
  <si>
    <t>Carpeta Asfáltica
Reencarpetamiento de la Calle 87</t>
  </si>
  <si>
    <t>Trabajos consistentes en trazo y nivelación, excavaciones, acarreos, compactación, fresado de carpeta asfáltica, así como balizamiento; incluyendo la supervisión externa</t>
  </si>
  <si>
    <t>REVOLUCIÓN</t>
  </si>
  <si>
    <t>Prevención al Delito
Luminarias Antibandálicas</t>
  </si>
  <si>
    <t>Luminarias antibandalicas</t>
  </si>
  <si>
    <t>***
ROMERO RUBIO</t>
  </si>
  <si>
    <t>Banquetas y Guarniciones
Repavimentación de Banquetas de la Calle Siberia y Jerusalem</t>
  </si>
  <si>
    <t>Trabajos consistentes demolición de banquetas, acarreos, relleno de tepetate, concreto en banqueta, retiro de tocones, construcción de rampas de accesibilidad, guarniciones, coladeras de banqueta, registros, incluyendo la supervisión externa. El proyecto ganador original y el segundo proyecto ganador se  dictaminaron con inviabilidad física y técnica, por lo cual se autorizó la ejecución del tercer proyecto ganador.</t>
  </si>
  <si>
    <t>SANTA CRUZ AVIACIÓN</t>
  </si>
  <si>
    <t>Carpeta Asfáltica
Reencarpetado en la Calle Francisco Sarabia</t>
  </si>
  <si>
    <t>SEVILLA</t>
  </si>
  <si>
    <t>Red de Drenaje
Cambio de drenaje urbano en la Calle de Escuadra</t>
  </si>
  <si>
    <t>Trabajos consistentes en excavaciones, corte de canaletas, sustitución de tubos de drenaje en mal estado, relleno de canaletas, y asfaltado; asímismo  cambio coladeras en mal estado,  incluyendo la supervisión externa</t>
  </si>
  <si>
    <t>SIMÓN BOLIVAR</t>
  </si>
  <si>
    <t>Prevención al Delito
Luminarias</t>
  </si>
  <si>
    <t>Colocación de luminarias en las Calles Carlos Marx, Cairo, Cantón y Bolívares</t>
  </si>
  <si>
    <t>TRES MOSQUETEROS</t>
  </si>
  <si>
    <t>Banquetas y Guarniciones
Banquetas en las Calles de Avicultura, Apicultura y Oficios</t>
  </si>
  <si>
    <t>VALENTÍN GÓMEZ FARÍAS</t>
  </si>
  <si>
    <t>REHABILITACIÓN DE ESPACIOS PÚBLICOS</t>
  </si>
  <si>
    <t>Rehabilitación de espacios públicos, con trabajos de colocación de juegos infantiles, colocación de piso, bancas, cestos de basura, albañilerìa, pintura, instalaciones elèctricas e hidrosanitarias; mas los conceptos extraordinarios objeto del desarrollo  de los trabajos que se requieran e incluyendo la supervisiòn externa correspondiente</t>
  </si>
  <si>
    <t>VALLE GÓMEZ</t>
  </si>
  <si>
    <t>Red de Drenaje
Drenaje en las Calles Zacualpan, Vanadio
e Iridio</t>
  </si>
  <si>
    <t>VENUSTIANO CARRANZA</t>
  </si>
  <si>
    <t>banquetas y Guarniciones
Banquetas en las calles Vulcanización, Tipografías, Sericultura, Rotograbados horticultura y Floricultura.</t>
  </si>
  <si>
    <t>Con acciones de demolición de banquetas, acarreos, relleno de tepetate, concreto en banqueta, retiro de tocones, construcción de rampas de accesibilidad, guarniciones, coladeras de banqueta, registros, incluyendo la supervisión externa</t>
  </si>
  <si>
    <t>VENUSTIANO CARRANZA 
(AMPLIACIÓN)</t>
  </si>
  <si>
    <t>Rehabilitación de Espacios Públicos
Colocación de pasto sintético en cancha ubicada en gran canal para jugar fútbol en avenida Gran Canal</t>
  </si>
  <si>
    <t>Trabajos consistentes en pintura, reja perimetral, alumbrado y herreria.</t>
  </si>
  <si>
    <t>VIADUCTO -BALBUENA 
(CONJUNTO HABITACIONAL)</t>
  </si>
  <si>
    <t>Conservación de Unidades Habitacionales
Impermeabilización de las Unidades Habitacionales de Viaducto Río de la Piedad, Francisco del Paso y Troncoso y Av. Morelos</t>
  </si>
  <si>
    <t>Trabajos consistentes en aplicación de pintura en Unidades Habitacionales</t>
  </si>
  <si>
    <t>10 DE MAYO</t>
  </si>
  <si>
    <t>Conservación de Unidades Habitacionales
Pintura y mano de obra en la Calle de Tapicería No. 34-36, en San Antonio Tomatlán No. 155, 149, 127 y Ferrocarril de Cintura No. 43</t>
  </si>
  <si>
    <t>Trabajos consistentes en aplicación de pintura en  unidades habitacionales</t>
  </si>
  <si>
    <t>20 DE NOVIEMBRE</t>
  </si>
  <si>
    <t>Banquetas y Guarniciones
Reparación de banquetas en las Calles Marmolería, Sericultura, Grabados, Estampado y Vulcanización</t>
  </si>
  <si>
    <t>20 DE NOVIEMBRE AMPL</t>
  </si>
  <si>
    <t>Prevención del Delito
Alumbrado Público con Lámparas tipo Urban (Ménsula), en las Calles progreso, Ferretería, Zapatería y Cincunvalación</t>
  </si>
  <si>
    <t xml:space="preserve">Alumbrado Público con lámparas tipo urban (mensulada) </t>
  </si>
  <si>
    <t>24 DE ABRIL</t>
  </si>
  <si>
    <t xml:space="preserve">Se realizará el reemplazo de tubería de agua potable por tuberías más ecológicas en toda la colonia </t>
  </si>
  <si>
    <t>5TO TRAMO DE 20 DE NOVIEMBRE</t>
  </si>
  <si>
    <t>Banquetas y Guarniciones
Cambio de Banquetas en Trompillo, Sorpresa, Pavellón, Maravillas, Aviadero y Eje 2</t>
  </si>
  <si>
    <t>7 DE JULIO</t>
  </si>
  <si>
    <t>Red de Drenaje
Drenaje en San Antonio Tomatlán</t>
  </si>
  <si>
    <t>7 DE JULIO
(AMPLIACIÓN)</t>
  </si>
  <si>
    <t>Infraestructura Deportiva
Mantenimiento, reparación y acondicionamiento de Módulos Deportivos en Calle Liga de Carreteras</t>
  </si>
  <si>
    <t>Trabajos consistentes en: cambio de reja perimetral, rehabilitación de cancha de basquetball, reubicación de gimnacio y rehabilitación de alumbrado público, más los conceptos extraordinarios objeto del desarrollo de los trabajos que se requieran e incluyendo la supervición externa correspondiente.</t>
  </si>
  <si>
    <t>CENTRO I</t>
  </si>
  <si>
    <t>Conservación de Unidades Habitacionales
Pintura en Unidades Habitacionales en lecumberri, San Antonio Tomatlán, Bravo, Miguel Negrete, Alarcón, Plaza San Lázaro y Emiliano Zapata</t>
  </si>
  <si>
    <t>CENTRO II</t>
  </si>
  <si>
    <t>Conservación de Unidades Habitacionales
Pintura y Mano de Obra a fachadas en Calles Unión 17 y 19; Adolfo Gurrión 89 y 97</t>
  </si>
  <si>
    <t>IGNACIO ZARAGOZA I</t>
  </si>
  <si>
    <t>Carpeta Asfáltica
Bacheo</t>
  </si>
  <si>
    <t>IGNACIO ZARAGOZA II</t>
  </si>
  <si>
    <t>Red de Drenaje
Drenaje y Alcantarillado</t>
  </si>
  <si>
    <t>JARDIN BALBUENA I</t>
  </si>
  <si>
    <t>Prevención del Delito
Adquisición e Instalación de Luminarias en los Andadores dentro de las Unidades que se encuentran en la Colonia</t>
  </si>
  <si>
    <t xml:space="preserve">Trabajos consistentes en adquisición e instalación de luminarias </t>
  </si>
  <si>
    <t>JARDIN BALBUENA II</t>
  </si>
  <si>
    <t>Espacios Públicos
Domo Acristalado en Plazas Cívicas Ratón Macías, Lázaro Pavia y león Guzmán</t>
  </si>
  <si>
    <t xml:space="preserve">Trabajos consistentes en techumbre en la zona de gradas ubicado en retorno 1 y retorno No. 9 en Fransisco del Paso Y Troncoso, espacio público Ratón Macías, techumbre en zona gimnasio, domo acristalado en plazas cívicas Ratón Macías , Lázaro Pavia y León Guzman. </t>
  </si>
  <si>
    <t>JARDIN BALBUENA III</t>
  </si>
  <si>
    <t>Banquetas y Guarniciones
Cambio de Banquetas en Av. del Taller y Generao García</t>
  </si>
  <si>
    <t>MOCTEZUMA 2A SECCIÓN I</t>
  </si>
  <si>
    <t>Prevención del Delito
Alumbrado Público tipo Urbana</t>
  </si>
  <si>
    <t>Alumbrado publico  tipo urbana en la Av. Ferrocarril Industrial, Av. Industrial, Ote. Nos. 150, 152, 154 y 156</t>
  </si>
  <si>
    <t>MOCTEZUMA 2A  SECCIÓN II</t>
  </si>
  <si>
    <t>Prevención del Delito
Colocación de Luminarias</t>
  </si>
  <si>
    <t>Colocación de luminarias en el Parque Fortino Serrano</t>
  </si>
  <si>
    <t>MOCTEZUMA 2A SECCIÓN III</t>
  </si>
  <si>
    <t>Banquetas y Guarniciones
Cambio de Banquetas y Guarniciones</t>
  </si>
  <si>
    <t>MOCTEZUMA 2A SECCIÓN IV</t>
  </si>
  <si>
    <t>MORELOS I</t>
  </si>
  <si>
    <t>Conservación de Unidades Habitacionales
Mantenimiento a las Unidades Habitacionales de las Calles Alfarería, Berriozabal, Jardineros, Mecánicos, Nicolás Braco, Panaderos y Pintores</t>
  </si>
  <si>
    <t>Trabajos consistentes en aplicación de pintura en  Unidades Habitacionales</t>
  </si>
  <si>
    <t>MORELOS II</t>
  </si>
  <si>
    <t>Conservación de Unidades Habitacionales
Mantenimiento a Unidades Habitacionales en la Calle Sastrería, Panaderos, jardineros, Hojalatería, Av. Congreso de la Unión y Herreros</t>
  </si>
  <si>
    <t>PENSADOR MEXICANO I</t>
  </si>
  <si>
    <t>Carpeta Asfáltica
Reencarpetamiento de la Calle Norte 194, afectada por baches, hoyos hechos por lluvia y camiones</t>
  </si>
  <si>
    <t>PENSADOR MEXICANO II</t>
  </si>
  <si>
    <t>Banquetas y Guarniciones
Banquetas y Guarniciones en la Calle China</t>
  </si>
  <si>
    <t xml:space="preserve">Del 1 de enero al 31 de Diciembre de 2017 </t>
  </si>
  <si>
    <t>MANTENIMIENTO, CONSERVACIÓN Y REHABILITACIÓN DE ESPACIOS DEPORTIVOS</t>
  </si>
  <si>
    <t>FONDO, CONVENIO, SUBSIDIO O PARTICIPACIÓN: FORTAMUN</t>
  </si>
  <si>
    <t>50 Recorridos presencia Delegacional PGJCDMX, SSPCDMX, 1,800 recorridos de presencia disuasión en tiraderos clandestinos, 3,000 presencia disuasión y prevención en zonas delictivas, 17,947 dispositivos de presencia disuasión y prevención en plazas cívicas y parques y jardines, 305 dispositivos de seguridad y prevención a solicitud de las áreas.</t>
  </si>
  <si>
    <t>FONDO, CONVENIO, SUBSIDIO O PARTICIPACIÓN: (FORTASEC)</t>
  </si>
  <si>
    <t>ACCIONES REALIZADAS CON RECURSOS DE ORIGEN FEDERAL:  (FORTASEG)</t>
  </si>
  <si>
    <t>2 Acciones de un Proyecto de Violencia Escolar, la intevenciòn de especialistas en el desarrollo de proyectos de Prevencion Social de la Violencia y la delincuencia, con Participaciòn Ciudadana, aplicable para Escuelas Secundarias Públicas  y conflictivas, conforme a lo establecido en los Lineamientos para el Otorgamiento del Subsidio por el Secretariado Ejecutivo del Sistema Nacional de Seguridad Pública.</t>
  </si>
  <si>
    <r>
      <t xml:space="preserve">Objetivo:  </t>
    </r>
    <r>
      <rPr>
        <sz val="9"/>
        <rFont val="Gotham Rounded Book"/>
      </rPr>
      <t>Coordinar y fortalecer la estrategias de prevención del delito para reducir los índices delictivos, así como promover acciones a través de la participación ciudadana para brindar seguridad a la ciudadanía, realizando y ejecutando continuamente programas enfocados a la prevención general de delitos, para la protección de la población, debiendo de forma eficaz observar en su actuar los derechos humanos reconocidos en la Constitución Política de los Estados Unidos Mexicanos.</t>
    </r>
  </si>
  <si>
    <t>Gestión de Riesgo en Materia de Protección Civil</t>
  </si>
  <si>
    <t>Sistema de Orientación y Quejas</t>
  </si>
  <si>
    <t>Mantenimiento, Conservación y Rehabilitación a Edificios  Públicos</t>
  </si>
  <si>
    <t>Mantenimiento,  Conservación y Rehabilitación en Banquetas</t>
  </si>
  <si>
    <t>Mantenimiento, Conservación y  Rehabilitación en Vialidades Secundarias</t>
  </si>
  <si>
    <t xml:space="preserve">Promoción de Actividades Culturales </t>
  </si>
  <si>
    <t>Reordenamiento de la Vía Publica con Enfoque de Desarrollo Económico</t>
  </si>
  <si>
    <t xml:space="preserve">Servicio de Expedición de Licencias y Permisos </t>
  </si>
  <si>
    <r>
      <t xml:space="preserve">Acciones Realizadas: </t>
    </r>
    <r>
      <rPr>
        <sz val="9"/>
        <rFont val="Gotham Rounded Book"/>
      </rPr>
      <t xml:space="preserve">  En una visión integral con la finalidad de disminuir el índice delictivo, dentro de la demarcación,  se realizan diversas acciones, llevando a cabo 40,002 eventos desglosados en: 
172 Sesiones de Gabinete Delegacional y Procuración de Justicia, 356 retiros de vehículos en vía Publica, 91 conformaciones de Seguridad Escolar,105 rutas de sendero seguro, 240 pláticas de prevención del delito, 70 Asambleas Informativas para conformación  de comisiones de seguridad por cuadrante, 70 comisiones de seguridad por cuadrante, 172 elaboraciones de mapas criminológicos, 1000 canalizaciones de emergencias, 2,750 canalizaciones de servicios ,8,000 supervisiones de los elementos intramuros y extramuros, 750  canalizaciones de las solicitudes de seguridad pública, 3,122 Contacto Policía- Vecino,50 recorridos presencia delegacional PGJCDMX, SSPCDMX, 1,800 recorridos de presencia disuasión en tiraderos clandestinos, 3,000 presencia disuasión y prevención en zonas delictivas, 17,947 dispositivos de presencia disuasión y prevención en plazas cívicas y parques y jardines, 305 dispositivos de seguridad y prevención a solicitud de las áreas, 02 para la realización de un  proyecto de violencia escolar, la intervención de especialistas, en el desarrollo de proyectos de Prevención Social de la Violencia y la delincuencia, con Participación Ciudadana, aplicable para Escuelas Secundarias Públicas, grandes y conflictivas, como lo marca el Secretariado Ejecutivo del Sistema Nacional de Seguridad Pública, en los Lineamientos para el otorgamiento del Subsidio para el fortalecimiento del desempeño en materia de Seguridad Pública. Estas acciones tienen el objetivo de lograr una delegación más segura y que viva dentro de un clima de seguridad paz, armonía y respeto, para con los vecinos y población flotante.
</t>
    </r>
  </si>
  <si>
    <r>
      <t xml:space="preserve">Objetivo:  </t>
    </r>
    <r>
      <rPr>
        <sz val="9"/>
        <rFont val="Gotham Rounded Book"/>
      </rPr>
      <t>Diseño y activación de medidas preventivas  y de respuesta  ante escenarios de emergencia, que permitan salvaguardar la integridad fisica de las personas y su entorno  ante la eventualidad de un desastre provocado por agentes perturbadores naturales o humanos, a través de las acciones que reduzcan o eliminen la perdida de vidas humanas, la destrucción de bienes materiales y el daño al entorno ecológico, así como la interrupción de las funciones esenciales de la población.</t>
    </r>
  </si>
  <si>
    <r>
      <t xml:space="preserve">Acciones Realizadas: </t>
    </r>
    <r>
      <rPr>
        <sz val="9"/>
        <rFont val="Gotham Rounded Book"/>
      </rPr>
      <t xml:space="preserve"> Se han realizado 6,500  acciones tendientes a la protección civil  de la ciudadania entre las que destacan la atención de emergencias en vía pública, como son personas lesionadas por colisiones  viales, atropelladas, caídas u otros factores, recorridos de supervisión  en temporada de lluvias para la detección de puntos severos de encharcamientos conatos de incendio, fugas de gas, caída parcial o total de árboles, recorridos de supervisión en edificios públicos como los son mercados, parques, bibliotecas y casas de cultura entre otros, así como pláticas de prevención en materia de protección civil en escuelas de nivel básico y media superior, mercados, representación de comerciantes y al interior del Órgano Político Administrativo.  </t>
    </r>
  </si>
  <si>
    <t>16000</t>
  </si>
  <si>
    <r>
      <t xml:space="preserve">Objetivo: </t>
    </r>
    <r>
      <rPr>
        <sz val="9"/>
        <rFont val="Gotham Rounded Book"/>
      </rPr>
      <t xml:space="preserve"> Brindar certeza jurídica a los locatarios del ámbito territorial en aquellas gestiones que por su naturaleza de su condición requieran realizar ante este Órgano Político Administrativo, fomentar acciones que coadyuven a regularizar la actividad del comercio en vía pública de conformidad a los lineamientos y políticas vigentes para el desarrollo de dicha actividad, acercando las acciones y responsabilidades gubernamentales hacia los comerciantes y la población en general  para actuar y desarrollar esta actividad dentro del  marco jurídico correspondiente.</t>
    </r>
  </si>
  <si>
    <r>
      <t xml:space="preserve">Acciones Realizadas: </t>
    </r>
    <r>
      <rPr>
        <sz val="9"/>
        <rFont val="Gotham Rounded Book"/>
      </rPr>
      <t xml:space="preserve"> Se realizaron durante el periodo 16,000 acciones tendientes al reordenamiento de la vía pública a través de recorridos diarios de supervisión, de espacios, tanques de gas, censos y revisión de documentación, así mismo se brindó atención a los locatarios de los mercados públicos a cargo de este Órgano Político Administrativo, con trámites como cambios de giro, expedición de cédulas, cesión de derechos entre otros.</t>
    </r>
  </si>
  <si>
    <r>
      <t>Objetivo</t>
    </r>
    <r>
      <rPr>
        <sz val="9"/>
        <rFont val="Gotham Rounded Book"/>
      </rPr>
      <t>: Brindar a los habitantes de la demarcación y ciudadania en general certeza jurídica en los actos de este tipo que les correspondan proporcionado asesorías jurídicas gratuitas.</t>
    </r>
  </si>
  <si>
    <r>
      <t xml:space="preserve">Acciones Realizadas: </t>
    </r>
    <r>
      <rPr>
        <sz val="9"/>
        <rFont val="Gotham Rounded Book"/>
      </rPr>
      <t xml:space="preserve">Se otorgaron 40,000 asesorÍas en materia de derecho como son civil, penal, inmobiliario, laboral, etc., a los habitantes de la demarcación y ciudadania en general. </t>
    </r>
  </si>
  <si>
    <r>
      <t xml:space="preserve">Objetivo: </t>
    </r>
    <r>
      <rPr>
        <sz val="9"/>
        <rFont val="Gotham Rounded Book"/>
      </rPr>
      <t xml:space="preserve"> Brindar atención a la ciudadania que requiera realizar trámites vehiculares de manera eficaz </t>
    </r>
  </si>
  <si>
    <r>
      <t xml:space="preserve">Acciones Realizadas: </t>
    </r>
    <r>
      <rPr>
        <sz val="9"/>
        <rFont val="Gotham Rounded Book"/>
      </rPr>
      <t xml:space="preserve"> Se brindó atención a 102,454 ciudadanos que acudieron a realizar consultas sobre los requisitos  de trámite como cambios de propietarios, altas, bajas de vehículos, obtención y/o reposición de licencias de conducir, renovación, reposición, cambios de propietario, motor y domicilios en tarjetas de circulación, atendidos por el área de gestión y servicios al público de esta demarcación.</t>
    </r>
  </si>
  <si>
    <r>
      <t>Objetivo:</t>
    </r>
    <r>
      <rPr>
        <sz val="9"/>
        <rFont val="Gotham Rounded Book"/>
      </rPr>
      <t xml:space="preserve"> Con la finalidad de proporcionar servicios médicos de primer nivel a la población de la Delegación Venustiano Carranza que no es derechohabiente de ninguna institución de salud pública, se realizaron jornadas médicas en el seno de sus comunidades, atendiendo a 50,000 personas (25,117 mujeres y 24,883 hombres) que representa el 11.6%  de la población Delegacional.</t>
    </r>
  </si>
  <si>
    <t>Consulta médica general</t>
  </si>
  <si>
    <t>Consulta odontológica</t>
  </si>
  <si>
    <t>Consulta Psicológica</t>
  </si>
  <si>
    <t>Consulta optométrica</t>
  </si>
  <si>
    <t>Consulta ortopédica</t>
  </si>
  <si>
    <t>Consulta podológica</t>
  </si>
  <si>
    <t>Consulta de digitopuntura</t>
  </si>
  <si>
    <t>Acciones de enefermería</t>
  </si>
  <si>
    <t>Entrega de medicamentos gratuitos</t>
  </si>
  <si>
    <t>Detección de glucosa</t>
  </si>
  <si>
    <t>Detección de colesterol</t>
  </si>
  <si>
    <t>Detección de triglicéridos</t>
  </si>
  <si>
    <t>Asistentes a pláticas de promoción a la salud</t>
  </si>
  <si>
    <t>Certificados médicos</t>
  </si>
  <si>
    <t>Personas beneficiadas con consultas veterinarias o esterilizaciones de animales canínos o felínos</t>
  </si>
  <si>
    <t>Acciones Realizadas:</t>
  </si>
  <si>
    <t>Cantidad</t>
  </si>
  <si>
    <t>Entrega de tarjetas de beneficios para atencion medica especializada</t>
  </si>
  <si>
    <t>TOTAL</t>
  </si>
  <si>
    <r>
      <t xml:space="preserve">Objetivo: </t>
    </r>
    <r>
      <rPr>
        <sz val="9"/>
        <rFont val="Gotham Rounded Book"/>
      </rPr>
      <t xml:space="preserve"> Para promover la practica deportiva entre la población de la Delegación Venustiano Carranza y así abatir la obesidad y el sedentarismo entre éstos, se realizaron 1,500 eventos en los once centros deportivos de la Delegación y en diferentes puntos de la demarcación, atendiendo a un total de   148,496 personas (88,486 mujeres y 60,010 hombres) que representan al 34.45% del total de la población Delegacional.</t>
    </r>
  </si>
  <si>
    <t xml:space="preserve">Acciones Realizadas: </t>
  </si>
  <si>
    <t>Fomento de actividades deportivas y recreativas en los Centros Deportivos</t>
  </si>
  <si>
    <t>Juegos Deportivos Infantiles, Juveniles y Paralímpicos</t>
  </si>
  <si>
    <t>Re-inauguración de Espacios Deportivos</t>
  </si>
  <si>
    <t>Jornadas de mantenimiento en Centros Deportivos</t>
  </si>
  <si>
    <t>Activación física en Plazas y Módulos Deportivos</t>
  </si>
  <si>
    <t>Jornadas Deportivas en las Colonias</t>
  </si>
  <si>
    <t>Escuela de Básquetbol Comunitaria</t>
  </si>
  <si>
    <t>Escuela de Fútbol Comunitaria</t>
  </si>
  <si>
    <t>Activación Física para Trabajadores de la Delegación</t>
  </si>
  <si>
    <t>Talleres Recreativos para todas las edades</t>
  </si>
  <si>
    <t>Mega Clases de Zumba</t>
  </si>
  <si>
    <t>CANTIDAD</t>
  </si>
  <si>
    <t>2,100</t>
  </si>
  <si>
    <t>2,103</t>
  </si>
  <si>
    <r>
      <t>Objetivo:</t>
    </r>
    <r>
      <rPr>
        <sz val="9"/>
        <rFont val="Gotham Rounded Book"/>
      </rPr>
      <t xml:space="preserve"> En virtud de la importancia que tiene la cultura y la recreación para el desarrollo humano; y de las difíciles condiciones económicas que enfrentan los habitantes del país, y con la finalidad de contribuir a la recreación, esparcimiento de la población de Venustiano Carranza. Se realizaron 2,103 eventos culturales y recreativos gratuitos a los que asistieron 174,706 personas (97,188 mujeres y 77,518 hombres) que significa 40.53% de la población Delegacional.</t>
    </r>
  </si>
  <si>
    <t>Actividades Escénicas</t>
  </si>
  <si>
    <t>Talleres Culturales</t>
  </si>
  <si>
    <t>Eventos de Tradiciones y Costumbres</t>
  </si>
  <si>
    <t xml:space="preserve">Conmemoración del CCVII Aniversario del inicio del movimiento de independencia </t>
  </si>
  <si>
    <t>Ceremonias Cívicas</t>
  </si>
  <si>
    <t>Eventos "Juntos Somos Cultura"</t>
  </si>
  <si>
    <t>Eventos de Prevención del Delito</t>
  </si>
  <si>
    <t>Festival del Día de las Madres en la Explanada Delegacional con la actuación de la cantante "Yuri"</t>
  </si>
  <si>
    <t>Eventos de Muestras de Talleres</t>
  </si>
  <si>
    <t>Actividades de Fomento a la Lectura</t>
  </si>
  <si>
    <t>Visitas Guiadas a diversos puntos de interés turístico de la ciudad</t>
  </si>
  <si>
    <t>Cine en plazas Públicas</t>
  </si>
  <si>
    <t>219</t>
  </si>
  <si>
    <t>4,500</t>
  </si>
  <si>
    <r>
      <t xml:space="preserve">Objetivo: </t>
    </r>
    <r>
      <rPr>
        <sz val="9"/>
        <rFont val="Gotham Rounded Book"/>
      </rPr>
      <t>Incidir en el bienestar social y economico de las Madres Jefas de Familia que por estar en condiciones de vulnerabilidad social, se encuentran en desventaja social para brindar a su familia los recursos basicos para su subsistencia otorgando 4,500 ayudas economicas semestrales de $ 2,100.00 cada una (por cuestiones de suficiencia presupuestal solamente se otorgaron 4,095 ayudas en el segundo semestre de 2017)</t>
    </r>
  </si>
  <si>
    <t>Se otorgaron ayudas economicas a Madres jefas de familia de escasos  recursos que habitan en la delegacion</t>
  </si>
  <si>
    <t>Servicios Complementarios de Apoyo a personas con Discapacidad</t>
  </si>
  <si>
    <t>1,770</t>
  </si>
  <si>
    <r>
      <t>Objetivo:</t>
    </r>
    <r>
      <rPr>
        <sz val="9"/>
        <rFont val="Gotham Rounded Book"/>
      </rPr>
      <t xml:space="preserve"> Incidir en el bienestar social y economico de las Personas con Discapacidad residentes en la Delegacion Venustiano Carranza para propiciar su inclusion social y se entregaron 270 aparatos auditivos a personas con ese tipo de discapacidad mejorando su calidad de vida.</t>
    </r>
  </si>
  <si>
    <t>Se otorgaron ayudas económicas a Personas con Discapacidad de escasos recursos que habitan en la Delegación Venustiano Carranza</t>
  </si>
  <si>
    <t>Otorgar aparatos auditivos a personas con discapacidad auditiva de escasos recursos a habitantes de la Delegación.</t>
  </si>
  <si>
    <r>
      <t>Objetivo:</t>
    </r>
    <r>
      <rPr>
        <sz val="9"/>
        <rFont val="Gotham Rounded Book"/>
      </rPr>
      <t xml:space="preserve"> Incidir en el bienestar social y económico de los Adultos Mayores residentes en la Delegación Venustiano Carranza así como brindar alimentación de calidad de acuerdo a los requerimientos especiales de este renglón de la población Delegacional, se Otorgaron 2,500 ayudas economicas a Adultos Mayores de escasos recursos que habitan en la Delegacion y se proporcionaron 30 raciones alimenticias a los residentes de la Casa Hogar "Arcelia Nuto de Villamichel".</t>
    </r>
  </si>
  <si>
    <t>Se otorgar Ayudas economicas a Adultos Mayores  de escasos recursos que habitan en la Delegacion</t>
  </si>
  <si>
    <t>Otorgar alimentación a Adultos Mayores en la Casa Hogar "Arcelia Nuto de Villamichel"</t>
  </si>
  <si>
    <t>226</t>
  </si>
  <si>
    <t>300</t>
  </si>
  <si>
    <t>333</t>
  </si>
  <si>
    <r>
      <t xml:space="preserve">Objetivo:  </t>
    </r>
    <r>
      <rPr>
        <sz val="9"/>
        <rFont val="Gotham Rounded Book"/>
      </rPr>
      <t>Apoyar a los Jovenes estudiantes de educacion media superior y superior de escasos recursos que habitan en la demarcacion con una ayuda social de $ 1,000.00 mensuales durante el segundo  semestre de 2017, para lograr la finalizacion de sus estudios y adquirir la experiencia laboral necesaria que les permita competir en mejores condiciones en el mercado laboral.</t>
    </r>
  </si>
  <si>
    <t xml:space="preserve">Otorgar ayudas economicas mensuales </t>
  </si>
  <si>
    <r>
      <t xml:space="preserve">Objetivo:  </t>
    </r>
    <r>
      <rPr>
        <sz val="9"/>
        <rFont val="Gotham Rounded Book"/>
      </rPr>
      <t>En virtud de la importancia que tiene una correcta alimentación en el desarrollo integral físico y mental de los niños y las niñas, se otrogaron 1,885 raciones alimenticias a 18 Centros de Desarrollo Infantil y 165 de hidratación para 4 Centros de Desarrollo Infantil  (jardín de niños) a 950 niñas y 1,100 niños  menores de entre 2 y 6 años de edad inscritos en los 22 Centros  de desarrollo infantil dependientes de la Delegación, beneficiando a 950 niñas y 1,100 niños.</t>
    </r>
  </si>
  <si>
    <t>Otorgar  raciones alimenticias</t>
  </si>
  <si>
    <t>Otorgar  raciones de hidratacion</t>
  </si>
  <si>
    <t>Otorgar juguetes a niños y niñas de escasos recursos que asistieron a los eventos del Día de Reyes.</t>
  </si>
  <si>
    <t>Entrega de juguetes a Niños y Niñas habitantes en la Delegación Venustiano Carranza, en los festejos del "Día del Niño" .</t>
  </si>
  <si>
    <t>Personas vulnerables residentes en la demarcacion que enfrentan diversos problemas de salud</t>
  </si>
  <si>
    <t>Personas de escasos recursos que soliciten la donacion.</t>
  </si>
  <si>
    <t>Personas con discapacidad auditiva de escasos recursos que habitan en la Delegacion</t>
  </si>
  <si>
    <t>Deportistas y entrenadores de los equipos representativos de la Delegacion</t>
  </si>
  <si>
    <t>Deportistas y entrenadores de los equipos representativos de la Delegacion ganadores de medallas</t>
  </si>
  <si>
    <t>Otorgar  1,885 raciones alimenticias  y 165 raciones de hidratación a niños y niñas inscritos en los Cendis de la Delegación.</t>
  </si>
  <si>
    <t>Otorgar alimentación diaria a 30 Adultos Mayores de acuerdo a sus necesidades nutricionales en la Casa Hogar "Arcelia Nuto de Villamichel"</t>
  </si>
  <si>
    <t>Contribuir a mejorar la calidad de vida de las personas vulnerables de la delegación disminuyendo la incidencia de daños, secuelas y complicaciones referentes a la salud con servicios de atención medica especializada</t>
  </si>
  <si>
    <t>Entrega de ataúdes a personas de escasos recursos que lo soliciten</t>
  </si>
  <si>
    <t>Entrega de aparatos auditivos a personas con discapacidad auditiva de escasos recursos que habitan en la delegación.</t>
  </si>
  <si>
    <t>Entrega de pants (chamarra y pantalón deportivo)a 1,185 deportistas y entrenadores de los equipos representativos delegacionales</t>
  </si>
  <si>
    <t xml:space="preserve">Entrega de premios económicos a deportistas y entrenadores que obtuvieron medallas en los juegos Infantiles, Juveniles y Paralímpicos de la Ciudad de México representando a la Delegación. </t>
  </si>
  <si>
    <t>Otorgar una ayuda económica mensual de $1,000.00 cada una durante el segundo semestre de 2017 a estudiantes de educación media superior y superior habitantes de la delegación.</t>
  </si>
  <si>
    <t>TOTAL  DVC</t>
  </si>
  <si>
    <t>FONDO, CONVENIO, SUBSIDIO O PARTICIPACIÓN: FORTALECIMIENTO FINANCIERO I</t>
  </si>
  <si>
    <t>ACCIONES REALIZADAS CON RECURSOS DE ORIGEN FEDERAL:   FORTALECIMIENTO FINANCIERO I</t>
  </si>
  <si>
    <r>
      <t xml:space="preserve">Objetivo: </t>
    </r>
    <r>
      <rPr>
        <sz val="9"/>
        <rFont val="Gotham Rounded Book"/>
      </rPr>
      <t xml:space="preserve"> Mantener limpios todos los espacios públicos, así como reducir la proliferación de fauna nociva y erradicar los tiraderos clandestinos</t>
    </r>
  </si>
  <si>
    <r>
      <t xml:space="preserve">Acciones Realizadas: </t>
    </r>
    <r>
      <rPr>
        <sz val="9"/>
        <rFont val="Gotham Rounded Book"/>
      </rPr>
      <t xml:space="preserve"> Recolección de residuos sólidos orgánicos en colonias 39,532 ton. barrido mecánico 1,845 ton. barrido manual 60,280 ton. mercados de zona 17,842 ton. Oficinas gubernamentales 1,738 ton escuelas 4,325 ton. Mercados de mayoreo 71,562 ton. recolección domiciliaria 272,130 ton. vías rápidas 14,814 ton. recolección de residuos orgánicos en mercados 26,932 ton. </t>
    </r>
  </si>
  <si>
    <r>
      <t xml:space="preserve">Objetivo: </t>
    </r>
    <r>
      <rPr>
        <sz val="9"/>
        <rFont val="Gotham Rounded Book"/>
      </rPr>
      <t xml:space="preserve"> Mantener y conservar en óptimas condiciones las áreas verdes contenidas en el perímetro Delegacional como son parques, camellones,  jardines, y deportivos, de manera constante a fin de evitar su deterioro</t>
    </r>
  </si>
  <si>
    <r>
      <t xml:space="preserve">Acciones Realizadas:  </t>
    </r>
    <r>
      <rPr>
        <sz val="9"/>
        <rFont val="Gotham Rounded Book"/>
      </rPr>
      <t xml:space="preserve"> Poda de pasto 1,301, m2 , barrido y papeleo de areas verdes 1,874,320 m2, riego (manual y con pipa) 1,573,189 m2, poda de seto 64,887 m2 raspado de banquetas y corredores de areas verdes publicas 13,707 m2, cultivo de terreno y elaboracion de abultados 64,743 m2</t>
    </r>
  </si>
  <si>
    <r>
      <t xml:space="preserve">Objetivo: </t>
    </r>
    <r>
      <rPr>
        <sz val="9"/>
        <rFont val="Gotham Rounded Book"/>
      </rPr>
      <t xml:space="preserve"> Realizar trabajos de poda de árboles en sus modalidades de despunte, boleo, aclareo y levantamiento de fuste, a fin de mantener saludables las distintas especies arbóreas, evitando la proliferación de plagas, así como liberar cámaras de vigilancia y luminarias en materia de seguridad para los ciudadanos.</t>
    </r>
  </si>
  <si>
    <r>
      <t xml:space="preserve">Acciones Realizadas:  </t>
    </r>
    <r>
      <rPr>
        <sz val="9"/>
        <rFont val="Gotham Rounded Book"/>
      </rPr>
      <t>Se realizaron 34,603 podas en materi de arbolado en sus distintas modalidades y 397 derribos de arboles  que causan daño  a la infraestuctura urbana o secos.</t>
    </r>
  </si>
  <si>
    <t>O2D157033</t>
  </si>
  <si>
    <t>Mantenimiento de Alumbrado Publico</t>
  </si>
  <si>
    <t>Se llevo a cabo el Programa de Mantenimiento de Alumbrado Publico en calles de la Delegación Venustiano Carranza, mediante la celebración de un Contrato de Obra. Este consiste en sustituir 1,700 luminarias  para alumbrado publico de 140 watts de aditivo metálico cerámico por nuevas luminarias de tecnología led de 120 watts en diversas calles secundarias de la demarcación.</t>
  </si>
  <si>
    <t>Efectividad, Rendición de Cuentas y  Combate a la Corrupción.</t>
  </si>
  <si>
    <t>Coordinación de la Política de Gobierno</t>
  </si>
  <si>
    <t>Asuntos Jurídicos</t>
  </si>
  <si>
    <t>Servicios Estadísticos</t>
  </si>
  <si>
    <t>Desarrollo Económico</t>
  </si>
  <si>
    <r>
      <t>Objetivo:</t>
    </r>
    <r>
      <rPr>
        <sz val="9"/>
        <rFont val="Gotham Rounded Book"/>
      </rPr>
      <t xml:space="preserve"> Contribuir con una mejor cultura  social en la POBLACION DE LA Demarcacion Territorial, asi como fomentar el esparcimiento recreativo y cultural para una mejor convivencia comunitaria.</t>
    </r>
  </si>
  <si>
    <t>ACTIVIDADES</t>
  </si>
  <si>
    <t>POBLACION BENEFICIADA</t>
  </si>
  <si>
    <r>
      <rPr>
        <b/>
        <sz val="9"/>
        <rFont val="Gotham Rounded Book"/>
        <family val="3"/>
      </rPr>
      <t>Culturales:</t>
    </r>
    <r>
      <rPr>
        <sz val="9"/>
        <rFont val="Gotham Rounded Book"/>
        <family val="3"/>
      </rPr>
      <t xml:space="preserve"> Durante el periodo que se reporta se difundio entre la poblacion de la Demarcacion Territorial, la celebracion del Dia de Reyes, Día de la Madre, Dia del Adulto Mayor, asi como la conmemoracion del Grito de Independencia</t>
    </r>
  </si>
  <si>
    <r>
      <rPr>
        <b/>
        <sz val="9"/>
        <rFont val="Gotham Rounded Book"/>
        <family val="3"/>
      </rPr>
      <t>Talleres:</t>
    </r>
    <r>
      <rPr>
        <sz val="9"/>
        <rFont val="Gotham Rounded Book"/>
        <family val="3"/>
      </rPr>
      <t xml:space="preserve">  En las 80 colonias del Territorio Delegacional, se mantienen  los Club´s de Adultos Mayores y los Club´s Infantiles, así como las visitas guiadas, con el objeto de seguir fomentando la participacion de la ciudadania.</t>
    </r>
  </si>
  <si>
    <r>
      <rPr>
        <b/>
        <sz val="9"/>
        <rFont val="Gotham Rounded Book"/>
        <family val="3"/>
      </rPr>
      <t>Deportivas:</t>
    </r>
    <r>
      <rPr>
        <sz val="9"/>
        <rFont val="Gotham Rounded Book"/>
        <family val="3"/>
      </rPr>
      <t xml:space="preserve"> Se difundio entre la población, la creación de los Parques Acuáticos, los Paseos Ciclistas, la Mega Zumba, fomentando la sana convivencia entre los habitantes de las 80 colonias.</t>
    </r>
  </si>
  <si>
    <r>
      <rPr>
        <b/>
        <sz val="9"/>
        <rFont val="Gotham Rounded Book"/>
        <family val="3"/>
      </rPr>
      <t>Asistencia Social:</t>
    </r>
    <r>
      <rPr>
        <sz val="9"/>
        <rFont val="Gotham Rounded Book"/>
        <family val="3"/>
      </rPr>
      <t xml:space="preserve"> Se  apoyo a la poblacion afectada por las inhundaciones ocurridas en las colonias Pensador Mexicano, Moctezuma 2a Seccion, 4 arboles, Cuchilla Pantitlan, Caracol, Aquiles Serdan , Revolucion, Miguel Hidalgo y Aviacion  Civil, asi como en las Unidades Habitacionales, con la entrega de colchones individuales y matrimoniales.</t>
    </r>
  </si>
  <si>
    <t>Apoyo para el mejoramiento a Unidades Habitacionales con trabajos de pintura, impermeabilización, rehabilitación de escaleras, colocación de reja perimetral, tinaco, otorgados a través de 2 representantes de las mismas debidamente acreditados.</t>
  </si>
  <si>
    <t>FONDO, CONVENIO, SUBSIDIO O PARTICIPACIÓN: RECURSOS FEDERALES-PARTICIPACIONES A ENTIDADES FEDERATIVAS Y MUNICIPIOS-PARTICIPACIONES EN INGRESOS FEDERALES-2017-ORIGINAL DE LA UR</t>
  </si>
  <si>
    <t>FONDO, CONVENIO, SUBSIDIO O PARTICIPACIÓN: RECURSOS FEDERALES-PARTICIPACIONES A ENTIDADES FEDERATIVAS Y MUNICIPIOS-PARTICIPACIONES EN INGRESOS FEDERALES-2016-REMANENTES DE PRINCIPAL</t>
  </si>
  <si>
    <t>MANTENIMIENTO, CONSERVACIÓN Y REHABILITAACIÓN DE INFRAESTRUCTURA COMERCIAL</t>
  </si>
  <si>
    <t>FONDO, CONVENIO, SUBSIDIO O PARTICIPACIÓN: RECURSOS FEDERALES-APORTACIONES FEDERALES PARA ENTIDADES FEDERATIVAS Y MUNICIPIOS-FONDO DE APORTACIONES PARA EL FORTALECIMIENTO DE LOS MUNICIPIOS Y LAS DEMARCACIONES TERRITORIALES DEL DISTRITO FEDERAL (FORTAMUN)-2016-LÍQUIDA DE REMANENTES DE PRINCIPAL</t>
  </si>
  <si>
    <t>FONDO, CONVENIO, SUBSIDIO O PARTICIPACIÓN: RECURSOS FEDERALES-APORTACIONES FEDERALES PARA ENTIDADES FEDERATIVAS Y MUNICIPIOS-FONDO DE APORTACIONES PARA EL FORTALECIMIENTO DE LOS MUNICIPIOS Y LAS DEMARCACIONES TERRITORIALES DEL DISTRITO FEDERAL (FORTAMUN)-2017-ORIGINAL DE LA UR</t>
  </si>
  <si>
    <t>FONDO, CONVENIO, SUBSIDIO O PARTICIPACIÓN: RECURSOS FEDERALES-APORTACIONES FEDERALES PARA ENTIDADES FEDERATIVAS Y MUNICIPIOS-FONDO DE APORTACIONES PARA EL FORTALECIMIENTO DE LAS ENTIDADES FEDERATIVAS(FAFEF)-2017-ORIGINAL DE LA UR</t>
  </si>
  <si>
    <t>FONDO, CONVENIO, SUBSIDIO O PARTICIPACIÓN: RECURSOS FEDERALES-APORTACIONES FEDERALES PARA ENTIDADES FEDERATIVAS Y MUNICIPIOS-FONDO DE APORTACIONES PARA LA INFRAESTRUTURA SOCIAL-2017-ORIGINAL DE LA UR</t>
  </si>
  <si>
    <t>FONDO, CONVENIO, SUBSIDIO O PARTICIPACIÓN: RECURSOS FEDERALES-CULTURA (CONACULTA)-TEATRO, PROMOVER Y FORTALECER EL DESARROLLO INTEGRAL A TRAVES DE LA CULTURA Y EL TEATRO CALLEJERO, DE ADOLESCENTES Y JOVENES-2016-REMANENTES DE PRINCIPAL</t>
  </si>
  <si>
    <t>FONDO, CONVENIO, SUBSIDIO O PARTICIPACIÓN: RECURSOS FEDERALES-APORTACIONES FEDERALES PARA ENTIDADES FEDERATIVAS Y MUNICIPIOS-FONDO DE APORTACIONES PARA LA INFRAESTRUTURA SOCIAL-2016-LÍQUIDA DE REMANENTES DE PRINCIPAL</t>
  </si>
  <si>
    <t>FONDO, CONVENIO, SUBSIDIO O PARTICIPACIÓN: RECURSOS FEDERALES-APORTACIONES FEDERALES PARA ENTIDADES FEDERATIVAS Y MUNICIPIOS-FONDO DE APORTACIONES PARA LA INFRAESTRUTURA SOCIAL-2017-LÍQUIDA DE INTERÉS</t>
  </si>
  <si>
    <t>ACCESORIOS GENERADOS POR EL CARGO EXTEMPORANEO DE LAS APORT. DE SEGURIDAD SOCIAL</t>
  </si>
  <si>
    <t>FISCALES</t>
  </si>
  <si>
    <t>CORRIENTE</t>
  </si>
  <si>
    <t>PAGO DE ACCESORIOS COMO CONSECUENCIA DEL REGISTRO EXTEMPORANEO DE APORTACIONES DE SEGURIDAD SOCIAL</t>
  </si>
  <si>
    <t>EVENTOS CULTURALES ENFOCADOS EN LAS ARTES ESCENICAS, PROMOVIENDO FUNCIONES DE TEATRO Y TALLERES FORMATIVOS EN TEATRO</t>
  </si>
  <si>
    <t xml:space="preserve">CULTURA (CONACULTA)2016 </t>
  </si>
  <si>
    <t>REGISTRO PRESUPUESTAL DE LOS RECURSOS DE CULTURA 2016 ASIGNADOS MEDIANTE CONVENIO DE COLABORACIÓN</t>
  </si>
  <si>
    <t>CONSTRUCCIÓN DE GIMNASIO EN EL DEPORTIVO OCEANÍA EN LA DELEGACIÓN VENUSTIANO CARRANZA.</t>
  </si>
  <si>
    <t>FORTALECE IV (2016)</t>
  </si>
  <si>
    <t>INVERSIÓN</t>
  </si>
  <si>
    <t>REGISTRO PRESUPUESTAL DE LOS RECURSOS DE FORTALECE 2016 ASIGNADOS MEDIANTE CONVENIO DE COLABORACIÓN</t>
  </si>
  <si>
    <t>CONSTRUCCIÓN DE LA ALBERCA EN EL DEPORTIVO OCEANÍA EN LA DELEGACIÓN VENUSTIANO CARRANZA.</t>
  </si>
  <si>
    <t>FORTALECE III (2016)</t>
  </si>
  <si>
    <t>CONSTRUCCIÓN DE LA ALBERCA EN EL DEPORTIVO LÓPEZ VELARDE EN LA DELEGACIÓN VENUSTIANO CARRANZA.</t>
  </si>
  <si>
    <t>FORTALECIMIENTO FINANCIERO PARA INVERSIÓN V (2016)</t>
  </si>
  <si>
    <t>REGISTRO PRESUPUESTAL DE LOS RECURSOS DE FORTALECIMIENTO FINANCIERO 2016 ASIGNADOS MEDIANTE CONVENIO DE COLABORACIÓN</t>
  </si>
  <si>
    <t>CONSTRUCCIÓN DE POLIDEPORTIVO OCEANÍA EN LA DELEGACIÓN VENUSTIANO CARRANZA.</t>
  </si>
  <si>
    <t>FORTALECIMIENTO DEL DESEMPEÑO EN MATERIA DE SEGURIDAD PUBLICA</t>
  </si>
  <si>
    <t>FORTALECIMIENTO DE SEGURIDAD (FORTASEG)</t>
  </si>
  <si>
    <t>REGISTRO PRESUPUESTAL DE LOS RECURSOS DEL FORTASEG  ASIGNADOS MEDIANTE CONVENIO DE COLABORACIÓN</t>
  </si>
  <si>
    <t>REHABILITACIÓN Y MANTENIMIENTO A LA CLÍNICA DE LA MUJER</t>
  </si>
  <si>
    <t>FORTALECIMIENTO FINANCIERO I</t>
  </si>
  <si>
    <t>REGISTRO PRESUPUESTAL DE LOS RECURSOS DE FORTALECIMIENTO FINANCIERO ASIGNADOS MEDIANTE CONVENIO DE COLABORACIÓN</t>
  </si>
  <si>
    <t>REHABILITACIÓN DE BANQUETAS Y GUARNICIONES EN DIVERSAS COLONIAS.</t>
  </si>
  <si>
    <t>REHABILITACIÓN DE LA CARPETA ASFALTICA EN DIVERSAS COLONIAS.</t>
  </si>
  <si>
    <t xml:space="preserve">REHABILITACIÓN DE LA CARPETA ASFÁLTICA EN COLONIA BALBUENA </t>
  </si>
  <si>
    <t>REHABILITACIÓN DEL CAMELLÓN EN SUR 111</t>
  </si>
  <si>
    <t>REHABILITACIÓN Y MANTENIMIENTO A EDIFICIOS PÚBLICOS DE LA DELEGACIÓN VENUSTIANO CARRANZA</t>
  </si>
  <si>
    <t>REHABILITACIÓN Y MANTENIMIENTO A PLANTELES DE NIVEL BÁSICO</t>
  </si>
  <si>
    <t>REHABILITACIÓN Y MANTENIMIENTO AL INTERNADO FRANCISCO  I. MADERO</t>
  </si>
  <si>
    <t>REHABILITACIÓN DEL MERCADO AQUILES SERDÁN.</t>
  </si>
  <si>
    <t>MANTENIMIENTO DE ALUMBRADO PUBLICO</t>
  </si>
  <si>
    <t>CONSTRUCCIÓN DE LOS CENTROS DE DESARROLLO INFANTIL "CENDI 29" Y "BENITA GALEANA"</t>
  </si>
  <si>
    <t>FORTALECE</t>
  </si>
  <si>
    <t>REGISTRO PRESUPUESTAL DE LOS RECURSOS DE FORTALECE ASIGNADOS MEDIANTE CONVENIO DE COLABORACIÓN</t>
  </si>
  <si>
    <t>CONSTRUCCIÓN DE CASA DE CULTURA AQUILES SERDÁN</t>
  </si>
  <si>
    <t>REHABILITACIÓN DE LA CARPETA ASFALTICA</t>
  </si>
  <si>
    <t>FORTALECIMIENTO FINANCIERO II</t>
  </si>
  <si>
    <t>REHABILITACIÓN DE DRENAJE EN LA COLONIA AQUILES SERDÁN</t>
  </si>
  <si>
    <t>FAIS (2014,2015,2016 Y 2017) REMANENTES E INTERESES</t>
  </si>
  <si>
    <t>REGISTRO PRESUPUESTAL DE LOS RECURSOS DE INTERESES Y REMANENTES DE PRINCIPAL DEL FONDO FAIS, DIFERENTES EJERCICIOS</t>
  </si>
  <si>
    <t>OBRAS PARA LA MERCED EN LA DELEGACION VENUSTIANO CARRANZA</t>
  </si>
  <si>
    <t>FORTALECIMIENTO FINANCIERO (B)</t>
  </si>
  <si>
    <t xml:space="preserve">REHABILITACION Y MANTENIMIENTO DE BANQUETAS Y GUARNICIONES EN 06 COLONIAS </t>
  </si>
  <si>
    <t>FORTALECIMIENTO FINANCIERO III</t>
  </si>
  <si>
    <t xml:space="preserve">REHABILITACION Y MANTENIMIENTO DE BANQUETAS Y GUARNICIONES EN LA COLONIA JARDIN BALBUENA </t>
  </si>
  <si>
    <t xml:space="preserve">REHABILITACION Y MANTENIMIENTO DE BANQUETAS Y GUARNICIONES </t>
  </si>
  <si>
    <t>REHABILITACION Y MANTENIMIENTO AL MERCADO IGNACIO ZARAGOZA</t>
  </si>
  <si>
    <t>REHABILITACION Y MANTENIMIENTO AL MERCADO ROMERO RUBIO</t>
  </si>
  <si>
    <t>ENERGIA ELECTRICA</t>
  </si>
  <si>
    <t>REGISTRO PRESUPUESTAL POR CONCEPTO DE ENERGIA ELECTRICA (GASTO CONSOLIDADO Y/O CENTRALIZADO)</t>
  </si>
  <si>
    <t>COMBUSTIBLE</t>
  </si>
  <si>
    <t>FORTAMUN</t>
  </si>
  <si>
    <t>REGISTRO PRESUPUESTAL POR CONCEPTO DE COMBUSTIBLE (GASTO CONSOLIDADO Y/O CENTRALIZADO)</t>
  </si>
  <si>
    <t>COMPLEMENTO CARGOS CONSOLIDADOS POR CONCEPTO DE SERVICIOS DE VIGILANCIA Y SEGUROS. ADQUISICIÓN E INSTALACIÓN DE CÁMARAS DE VIDEO VIGILANCIA; ADQUISICIÓN DE SISTEMA DE RESPALDO Y PROTECCIÓN DE DATOS; ADQUISICIÓN DE MANGUERAS PARA VACTOR</t>
  </si>
  <si>
    <t>ADICION DE DIFERENTES CONCEPTOS DERIVADO DE LAS PRESIONES DE GASTO</t>
  </si>
  <si>
    <t>FAIS 
(PRINCIPAL 2017)</t>
  </si>
  <si>
    <t xml:space="preserve">FAIS </t>
  </si>
  <si>
    <t>ASIGNACIÓN COMPLEMENTARIA DEL FONDO DE APORTACIONES PARA LA INFRAESTRUCTURA SOCIAL (FAIS) INTERESES</t>
  </si>
  <si>
    <t>FAIS (2016 Y 2017) REMANENTES E INTERESES</t>
  </si>
  <si>
    <t>REHABILITACIÓN DE DRENAJE (FAIS)</t>
  </si>
  <si>
    <t>ARRENDAMIENTO DE VEHICULOS</t>
  </si>
  <si>
    <t>ARRENDAMIENTO DE CARROS-TANQUE PARA SUMINISTRO DE AGUA POTABLE</t>
  </si>
  <si>
    <t>Tendido de carpeta asfáltica en diferentes colonias del perímetro delegacional.</t>
  </si>
  <si>
    <t>Mantenimiento de unidades habitacionales dentro del perímetro delegacional, para llevar a cabo acciones de mejoramiento, rehabilitación y remodelación con trabajos de pintura, impermeabilización, cambio de tinacos y reparación de escaleras.</t>
  </si>
  <si>
    <t>Adquisición de material eléctrico, tales como luminarias OV, cable, balastros, fotoceldas, luminarias tipo eniff, cinta, así como su material complementario, que se instalaran en las 80 colonias de la Delegación.</t>
  </si>
  <si>
    <t>Adquisición de tierra vegetal negra, planta Nochebuena híbrida, planta noche buena común, planta cempasúchil, pasto tipo alfombra, diversas plantas de ornato, colorantes naturales y para trabajos de acabados en edificación y otros trabajos especializados.</t>
  </si>
  <si>
    <t>Adquisición de material como lo son parche radial con cuerda, bujes, hules, marinas, palas carboneras , campanas sonoras, tambos, morillos de madera y sus complementos  que serán utilizados en las 80 colonias de la Delegación para la realización de recolección domiciliaria de Residuos Sólidos y barrido manual</t>
  </si>
  <si>
    <t>Con el fin de realizar el festejo por concepto de aniversario en los mercados Unidad  Rastro, Minillas, Plan de Ayala, Nueva San Lázaro y Álvaro Obregón se requirió del servicio integral artístico, mismo que incluye la presentación de grupo musical versátil, instrumentos musicales necesarios para ambientar la presentación,  equipo de audio e iluminación, escenario con las medidas necesarias, así como la presentación de un locutor.  Cabe mencionar que se difirió la fecha de aniversario  de los mercados Jamaica (Comidas, Nuevo y  Zona) y Merced (Sonora, Sonora Anexo, Flores, Baquetón, Comidas, Nave mayor y Nave menor), debido al sismo del 19 de septiembre del año en curso.</t>
  </si>
  <si>
    <t>Contratación del servicio integral artístico para amenizar la celebración del CCVII Aniversario de la Independencia de México, misma que será presidida por el C. Jefe Delegacional en Venustiano Carranza, los cuales corresponderán a la presentación de diversos elencos de mariachi, cantante ranchero, cantante pop, cantante tropical, cantante de banda, ballet folklórico, grupo musical norteño, grupo musical versátil, grupo musical banda, grupo musical salsa; para amenizar la verbena popular. asimismo el contrato incluirá el servicio de video proyección y pirotecnia.
Este servicio se presentó el día 15 de Septiembre en la explanada Delegacional de este Órgano Político Administrativo.</t>
  </si>
  <si>
    <t>02CD15 DELEGACION VENUSTIANO CARRANZA</t>
  </si>
  <si>
    <t xml:space="preserve">Responsable: </t>
  </si>
  <si>
    <t>LIC. MÓNICA LÓPEZ MONCADA</t>
  </si>
  <si>
    <t>LIC. GABRIELA KAREM LOYA MINERO</t>
  </si>
  <si>
    <t>DELEGACIÓN VENUSTIANO CARRANZA</t>
  </si>
  <si>
    <t>Sin variación</t>
  </si>
  <si>
    <t>La variación se deriva de los recursos que en su momento fueron clasificados mediante afectación compensada, para llevar a cabo el pago de Laudos; sin embargo, la Consejería Jurídica y de Servicios Legales, negó el visto bueno para los pagos, motivo por el cual, los recursos no fueron comprometidos ni devengados.</t>
  </si>
  <si>
    <t>Las variaciones se derivan de los recursos de Ingresos de Aplicación Automática, que fueron clasificados mediante afectaciones compensadas, para los cuales, se solicitó el registro  de compromisos, a efecto de llevar a cabo el registro presupuestal del gasto correspondiente a la Nómina de Honorarios del periodo noviembre-diciembre. Asimismo, se identifican recursos pendiente de ejercer que corresponden al gasto consolidado por concepto de Aportaciones al Fondo de Vivienda, Aportaciones Patronales, Sistema para el Retiro, Fondo de Ahorro y Vales. Adicionalmente, se informa que se comprometieron recursos para el pago de Laudos, para los cuale se encuentran en trámite los vistos buenos buenos por parte de la Consejería Jurídica, con el propósito de que se ejerzan oportunamente.</t>
  </si>
  <si>
    <t xml:space="preserve">A) </t>
  </si>
  <si>
    <t>La variación se deriva de los recursos que fueron asignados al Fondo Revolvente; sin embargo, no fueron comprometidos ni devengados, ya que la comprobación del Fondo se aplicó en otros conceptos de gasto.</t>
  </si>
  <si>
    <t>KILIMETRO</t>
  </si>
  <si>
    <t>Al periodo que se informa se llevo a cabo la Rehabilitación y Mantenimiento a la Segunda Etapa de la "CLÍNICA de la Mujer" en la Delegación Venustiano Carranza.</t>
  </si>
  <si>
    <t>Al periodo que se informa se llevo a cabo la Rehabilitación y Mantenimiento de 14,259 m2 banquetas en diferentes colonias del perimetro delegacional.</t>
  </si>
  <si>
    <t>Al periodo que se informa se llevo a cabo la Rehabilitación y Mantenimiento al Mercado Aquiles Serdán en la Delegación Venustiano Carranza, mediante acciones de rehabilitación de modulos sanitarios, drenaje, cambio de piso, cambio de cubiertas de lamina, cambio de luminarias en areas comunes.</t>
  </si>
  <si>
    <t>Al periodo que se informa se llevo a cabo la Rehabilitación y Mantenimiento de 37,563.91 m2 de vialidades secundarias en diferentes colonias del perimetro delegacional.</t>
  </si>
  <si>
    <t>Al periodo que se informa se llevo a cabo la Rehabilitación del CAMELLÓN en Sur 111 de la Colonia Del Parque en la Delegación Venustiano Carranza.</t>
  </si>
  <si>
    <t>Se celebro un contrato de Obra  para sustitución de 1,723 luminarias de 140 watts de aditivo metálico cerámico, por luminarias de led de 120 watts,  que son mas amigables con el ambiente, ahorran energía y generan mas luminosidad . este programa se implemento en diversas calles de la demarcación tales como Lorenzo Boturini, Ferrocarril de Cintura, Circunvalación, Genaro García, Damasco, Cecilio Rovelo, entre otras. por lo que únicamente se adquirieron 1,723 luminarias, por lo que se encuentra en tramite la afectación programática correspondiente.</t>
  </si>
  <si>
    <t>FONDO, CONVENIO, SUBSIDIO O PARTICIPACIÓN: FORTALECIMIENTO FINANCIERO II</t>
  </si>
  <si>
    <t>ACCIONES REALIZADAS CON RECURSOS DE ORIGEN FEDERAL:   FORTALECIMIENTO FINANCIERO II</t>
  </si>
  <si>
    <t>UNIDAD RESPONSABLE DEL GASTO:  02 CD 15 DELEGACIÓN VENUSTIANO CARRANZA</t>
  </si>
  <si>
    <t>FONDO, CONVENIO, SUBSIDIO O PARTICIPACIÓN:  FORTALECIMIENTO FINANCIERO III</t>
  </si>
  <si>
    <t xml:space="preserve">ACCIONES REALIZADAS CON RECURSOS DE ORIGEN FEDERAL: </t>
  </si>
  <si>
    <t>Al periodo que se informa se llevo a cabo la Rehabilitación y Mantenimiento al Mercado Ignacio Zaragoza, Rehabilitación de fachadas, cambio de luminarias, techumbre y Mercado Romero Rubio, rehabilitación de fachadas, cambio de drenaje, cambio de cortinas metalicas y techumbre.</t>
  </si>
  <si>
    <t>FONDO, CONVENIO, SUBSIDIO O PARTICIPACIÓN: FORTALECIMIENTO FINANCIERO (B)</t>
  </si>
  <si>
    <t>FONDO, CONVENIO, SUBSIDIO O PARTICIPACIÓN:  FORTALECE</t>
  </si>
  <si>
    <t>ACCIONES REALIZADAS CON RECURSOS DE ORIGEN FEDERAL: FORTALECE</t>
  </si>
  <si>
    <t>FONDO, CONVENIO, SUBSIDIO O PARTICIPACIÓN: FAFEF</t>
  </si>
  <si>
    <t>ACCIONES REALIZADAS CON RECURSOS DE ORIGEN FEDERAL:</t>
  </si>
  <si>
    <t xml:space="preserve">FONDO, CONVENIO, SUBSIDIO O PARTICIPACIÓN: FAIS </t>
  </si>
  <si>
    <r>
      <t>Objetivo:</t>
    </r>
    <r>
      <rPr>
        <sz val="9"/>
        <rFont val="Gotham Rounded Book"/>
      </rPr>
      <t xml:space="preserve">  Establecer bases y normas generales para implementar el Sistema de Gestión y Control interno de la delegación Venustiano Carranza, que permita supervisar, vigilar y verificar los actos y resultados de la Gestión Pública, mejorando la eficiencia, eficacia, transparencia y rendición de cuentas de los recursos asignados a la Institución, así como el incremento en el desempeño de los servidores públicos, que nos permita alcanzar los objetivos y Políticas Institucionales de manera armónica.</t>
    </r>
  </si>
  <si>
    <r>
      <t xml:space="preserve">Acciones Realizadas:  </t>
    </r>
    <r>
      <rPr>
        <sz val="9"/>
        <rFont val="Gotham Rounded Book"/>
      </rPr>
      <t>Dar cumplimiento en la elaboración de las Matrices de Indicadores de Resultados, elaboración del Manual de Control Interno para su aprobación ante la Coordinación General de Modernización Administrativa, se dió respuesta al Cuestionario de la Secretaría de Hacienda y Crédito Público en materia de Control Interno, Indicadores Mensuales, elaboaración de Indicadores de Gestión en materia de Transparencia,Informe del Jefe de Gobierno (Segundo Entregable). Además, se realizó reunión de trabajo para iniciar la Implementación del Sistema de Evaluación del Desempeño Delegacional.
Gestión para la actualización del Manual Administrativo 2017, Manual de Integración y Funcionamiento del Comité de Transparencia, Fe de Érratas del Manual Específico de Operación del Comité Técnico, ante la Coordinación General de Modernización Administrativa, publicación de la página Web de los manuales Administrativos y de Comités Técnicos, Actualización de información relativa al Artículo 21, Fracciones: I, II, III y VIII de la Ley de Transparencia, Acceso a la Información Pública y Rendición de Cuentas de la Ciudad de México; Entrega de la Gaceta del Gobierno de la Ciudad de México a la áreas de este Órgano Político Administrativo impreso y en medio magnético; Actualización del directorio telefónico de la Delegación y su difusión en las áreas.</t>
    </r>
  </si>
  <si>
    <r>
      <t>Objetivo:</t>
    </r>
    <r>
      <rPr>
        <sz val="9"/>
        <rFont val="Gotham Rounded Book"/>
      </rPr>
      <t xml:space="preserve"> Contribuir a que este Órgano Político Administrativo cuente con el equipo informático en condiciones optimas para llevar a cabo sus actividades.</t>
    </r>
  </si>
  <si>
    <r>
      <t xml:space="preserve">Acciones Realizadas:  </t>
    </r>
    <r>
      <rPr>
        <sz val="9"/>
        <rFont val="Gotham Rounded Book"/>
      </rPr>
      <t>Se dio la atención inmediata por parte del personal de informática a servicios, equipos (computadores e impresoras) que se encontraban con diagnóstico de falla, se hizo mantenimiento preventivo a computadoras, impresoras de volumen medio de impresión, escanner, reguladores, switch y router para equipos, tambien se realizó el mantenimiento correctivo y preventivo para switches y servidores, así como la reorganización de cableado en cuartos de telecomunicación ubicados en el edificio principal. Se actualizó del PETIC 2017. Se aplicó Cuestionario para la Detección de Necesidades de Programas y Bienes Informáticos.</t>
    </r>
  </si>
  <si>
    <r>
      <t xml:space="preserve">Objetivo: </t>
    </r>
    <r>
      <rPr>
        <sz val="9"/>
        <rFont val="Gotham Rounded Book"/>
      </rPr>
      <t>MEJORAR LOS CANALES DE COMUNICACIÓN PARA EL CUMPLIMIENTO DEL ACCESO A LA INFORMACIÓN, ASÍ COMO LA ORIENTACIÓN, CANALIZACIÓN Y SEGUIMIENTO A LA DEMANDA CIUDADANA.</t>
    </r>
  </si>
  <si>
    <t xml:space="preserve">Acciones Realizadas con Gasto Corriente: </t>
  </si>
  <si>
    <t xml:space="preserve">SE RECIBIERON, REGISTRARON Y CANALIZARON 18,152 DEMANDAS CIUDADANAS PARA SU ATENCIÓN, ASÍ CO0MO 7,693 SOLICITUDES DE TRÁMITES, LAS CUALES, SE RECIBIERON, REGISTRARON Y CANALIZARON, Y SE RECIBIERON 2,655 SOLICITUDES DE ACCESO A LA INOFMACION PUBLICA LAS SE RAGISTRARON Y CANALIZARÓN. </t>
  </si>
  <si>
    <r>
      <t xml:space="preserve">Objetivo: </t>
    </r>
    <r>
      <rPr>
        <sz val="9"/>
        <rFont val="Gotham Rounded Book"/>
      </rPr>
      <t>Garantizar el mantenimiento y la operación del sistema de drenaje y las plantas de tratamiento y distribución, así como la recuperación, manejo y cobertura de aguas residuales.</t>
    </r>
  </si>
  <si>
    <t>Se realizaron acciones de mantenimiento y renovación de la red de drenaje evitando con ello los encharcamientos que ocasionaran problemas de salud con la población además se evitaron accidentes automovilísticos que pusieran en riesgo la integridad física de peatones y automovilistas para ello se atendieron 7.07 kilómetros de la red secundaria de drenaje, con acciones de desazolve, limpieza de atarjeas y pozos de visita, cambio de tuberías, en las colonias A. Militar, Álvaro Obregón, Ampl. 7 De Julio, Ampl. Penitenciaria, Aquiles Serdán, Arenal 3a Secc., Arenal 4a Secc., Artes Gráficas, Aviación Civil, Cuchilla Pantitlan, El Parque, Emilio Carranza, Federal, Felipe Ángeles, Fracc. Ind.  Pto. Áereo, Ignacio Zaragoza, Jamaica, Jardín Balbuena, Lorenzo Boturini, Magdalena Mixhuca, Merced Balbuena, Moctezuma I Secc., Moctezuma II Secc., Morelos, P. Mag. Mixhuca, Pensador Mexicano, Peñón De Los Baños, Popular Rastro, Progresista, Puebla, Revolución, Romero Rubio, Sevilla, Simón Bolívar, V. Carranza, V. Gómez Farías, Valle Gómez, Zona Centro,  7 De Julio, 20 De Noviembre y 24 de Abril, en beneficio directo de 80,000 habitantes.</t>
  </si>
  <si>
    <r>
      <t xml:space="preserve">Objetivo: </t>
    </r>
    <r>
      <rPr>
        <sz val="9"/>
        <rFont val="Gotham Rounded Book"/>
      </rPr>
      <t>Garantizar una circulación cómoda, eficiente, accesible y segura a las personas que transitan en vía publica, que priorice a los peatones, ciclistas y usuarios del trasporte público, mediante el desarrollo de una red de "calles completas" en vialidades primarias, así como la pasificación del tránsito y ordenamiento de las calles secundarias, con mantenimiento y señalización adecuadas.</t>
    </r>
  </si>
  <si>
    <t xml:space="preserve"> Al periodo que se informa, se llevaron a cabo 280,000 ml de balizamiento peatonal y vehicular en las colonias A. Militar, Aarón Saenz, Álvaro Obregón, Ampl. Caracol, Ampl. Michoacana, Ampl. Simón Bolívar, Aquiles Serdán, Arenal 2a. Secc., Arenal 3a. Secc., Artes Gráficas, Aviación Civil, Azteca, El Parque, Federal, Felipe Ángeles, Ignacio Zaragoza, Jamaica, Jardín Balbuena, Lorenzo Boturini, Magdalena Mixhuca, Merced Balbuena, Moctezuma I Secc., Moctezuma Ii Secc., P. Mag. Mixhuca, Pensador Mexicano, Peñón De Los Baños, Primero De Mayo, Progresista, Puebla, Revolución, Romero Rubio, Santa C. Aviación, Sevilla, Siete De Julio, Simón Bolívar, V. Gómez Farías, Veinte De Noviembre., en beneficio directo de 560,000 personas.</t>
  </si>
  <si>
    <r>
      <t>Objetivo:</t>
    </r>
    <r>
      <rPr>
        <sz val="9"/>
        <rFont val="Gotham Rounded Book"/>
      </rPr>
      <t xml:space="preserve">  Orientar el desarrollo urbano hacia una ciudad compacta, dinámica, policéntrica y equitativa, que potencie las vocaciones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r>
  </si>
  <si>
    <t>Se llevó a cabo el mantenimiento de Rehabilitación Y Mantenimiento A Edificios Públicos: Edificio Delegacional, Sellado De Juntas En Domo; Anexo Sur, Colocación De Loseta De Porcelanato En Escaleras, Territorial Moctezuma, Rehabilitación De Sanitarios, Pintura; Campamento Operación Hidráulica, Rehabilitación De Sanitarios, Construcción De Losa De Concreto Armado; Campamento De Obras Viales, Construcción De Bodegas, Construcción De Barda De Colindancia; Campamento De Nomenclatura Y Balizamiento Rehabilitación De Área Administrativa Y Campamento De Parques Y Jardines, Construcción De Barda De Colindancia, En La Delegación Venustiano Carranza, en beneficio de 21,000 habitantes, con estas acciones se logró contar con inmuebles en condiciones óptimas de higiene, seguridad y funcionalidad lo cual contribuirá a un mejor desempeño de los trabajadores que ahí laboran; así como de brindar seguridad a estos recintos operativos y a la vez mejorar la imagen de sus instalaciones institucionales.</t>
  </si>
  <si>
    <t>Con la finalidad de mejorar la imagen urbana de la delegación así como brindar mayor seguridad al transeúnte, se  continuo con la construcción de banquetas y guarniciones en las calles de las colonias donde habitan familias de escasos recursos, permitiendo con esto el mejoramiento del entorno urbano de esta demarcación, además de atender satisfactoriamente las necesidades que demanda la población, por lo cual se realizó el mantenimiento de 117,551 m2 de banquetas y guarniciones, con acciones de demolición, acarreos, relleno con tepetate, compactación y colado con concreto hidráulico, en las colonias: Arenal 4ta. Sección, Arenal 1a Sección, Ampliación Caracol, Caracol, Arenal 3a Sección, Adolfo López Mateos, Ampliación Aviación Civil Y Arenal Puerto Aéreo, Ignacio Zaragoza, Federal, Aviación Civil, Valentín Gómez Farías, 5to. Tramo De 20 De Noviembre, Ampliación Michoacana, Centro I, Centro II, Merced Balbuena, Lorenzo Boturini, Jamaica Y Moctezuma 2a Sección, Centro I, Centro II, Merced Balbuena, Lorenzo Boturini, Jamaica y Moctezuma 2a Sección, Pensador Mexicano, Romero Rubio, Revolución, Aquiles Serdan, Peñon De Los Baños, Simón Bolívar, Ampl. Venustiano Carranza Y Valle Gómez, Aviación Civil (Ampl)(17-008, Caracol (17-012), Caracol (Ampl) (17-013), Arenal 1a Sección (17-018), El Parque (17-023), Magdalena Mixihuca (17-036), Michoacana (Ampl) (17-040), Tres Mosqueteros (17-059), Venustiano Carranza (17-062), 20 De Noviembre (17-066), 5to. Tramo De 20 De Noviembre (17-069), Jardín Balbuena III (17-078), Moctezuma 2a Sección III (17-081) Y Moctezuma 2a Sección IV (17-082), con estas acciones se logró mantener en condiciones óptimas los niveles de servicio en aceras y andadores para contribuir a mejorar las condiciones de vida y garantizar el acceso universal a más y mejores servicios urbanos para todos los habitantes de la delegación Venustiano Carranza, la población que transita por sus calles y avenidas y particularmente, los grupos más desfavorecidos mujeres, niños y discapacitados.</t>
  </si>
  <si>
    <t>Mantenimiento, conservación y rehabilitación de infraestructura comercial</t>
  </si>
  <si>
    <t>0</t>
  </si>
  <si>
    <t>16</t>
  </si>
  <si>
    <t>15</t>
  </si>
  <si>
    <r>
      <t xml:space="preserve">Objetivo: </t>
    </r>
    <r>
      <rPr>
        <sz val="9"/>
        <rFont val="Gotham Rounded Book"/>
      </rPr>
      <t xml:space="preserve"> Orientar el desarrollo urbano hacia una ciudad compacta, dinámica, policéntrica y equitativa, que potencie las vocación es productivas y que fomente la inversión, para alcanzar un patrón de ocupación eficiente que induzca la redistribución de la población a zonas que combinen los diversos usos del suelo, mejore la infraestructura pública, aproxime el empleo y los hogares a las redes de transporte público y propicie la equidad territorial.</t>
    </r>
  </si>
  <si>
    <t>Se realizó el mantenimiento a 15 mercados Mercado Morelos, rehabilitación  de la subestación eléctrica,, habilitado del cuarto de control, e instalación eléctrica y alumbrado en nave principal; Mercado Jamaica Zona, rehabilitación y mantenimiento de la subestación eléctrica, cambio de tableros electicos y luminarias y cambio de una zona de techumbre de lamina;Mercado Aviación Civil, rehabilitación del cuarto de control eléctrico,, cambio de  tablero principal i-line y cambio de luminarias;Mercado Aquiles Serdán, rehabilitación de módulos sanitarios, cambio de drenaje  de un pasillo, cambio de piso de la nave del mercado, cambio de cubierta de láminas de techumbre y cambio de luminarias en áreas comunes;Mercado Banquetón, obras para la merced en (baquetón y mmnma);Mercado Ignacio Zaragoza, rehabilitación de fachadas, cambio de  luminarias  techumbre; Mercado Romero Rubio, rehabilitación de fachadas, cambio de  drenaje y  techumbre; Mercado Puebla, construcción del área de transformador, área de tableros y tablero i-line, así como suministro de poste eléctrico cfe; Mercado Central De Calzado, cambio de laminas traslucidas del arcotecho y rehabilitación de jardineras; Mercado Valle Gómez, impermeabilización del domo del mercado; Mercado Jardín Balbuena, instalación hidráulica en cuarto de bombas y construcción de cisterna; Mercado Arenal 4ta Sección, cambios de techumbre (complemento), piso en área de carga y descarga, tapas de registros sanitarios, portones de acceso y habilitado de puerta en cuarto de tableros; Mercado Unidad Rastro, rehabilitación de la instalación eléctrica en cuarto de subestación y suministro de tablero i-line; Mercado Pantitlan Arenal, cambio de canalones de techumbre y láminas verticales traslicidas; Mercado 20 De Abril, cambio de piso en área de basura, impermeabilización de azotea en zona de tanques de gas, rehabilitación de 4 módulos sanitarios, construcción de rampas de acceso y piso e instalación de canalones exteriores la atención de estos inmuebles es primordial, teniendo un impacto directo en la salud y economía de la comunidad dado que son inmuebles de uso masivo y constante, con la finalidad de proveer de condiciones optimas para la conservación de los productos que ahí de comercian así como medidas de higiene adecuadas para garantizar el buen estado de los productos que ahí se comercian, en beneficio de 75,000 habitantes.</t>
  </si>
  <si>
    <r>
      <t xml:space="preserve">Objetivo:  </t>
    </r>
    <r>
      <rPr>
        <sz val="9"/>
        <rFont val="Gotham Rounded Book"/>
      </rPr>
      <t>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r>
  </si>
  <si>
    <t>Se atendió el reencarpetado y bacheo con acciones de trazo y nivelación, demoliciones, acarreos, limpieza, picado de amarre, tendido de la carpeta de concreto asfáltico, sello de la superficie y protector de pavimento, debido a gran flujo vial que cuenta la demarcación, así como el desgaste natural que presentan las arterias de la delegación, se tiene la necesidad de pavimentar las calles que ya cuentan con servicios con la finalidad de que exista una mayor comunicación y facilidades de tránsito para los habitantes de las colonias de la delegación. Es por ello que una de las prioridades  más importantes en este programa, es mantener en las condiciones óptimas la carpeta asfáltica en las calles que así lo requieran en función de  la gran cantidad de demanda que se tiene en vías  secundarias, por lo que se realizó el mantenimiento de 146,192 m2 de carpeta asfáltica bacheo, reencarpetado, en diferentes colonias del perímetro delegacional, en beneficio directo de 300,000 habitantes,  con estas acciones se logró mejorar el flujo vehicular y abatir los índices de contaminación.</t>
  </si>
  <si>
    <t>E.P.</t>
  </si>
  <si>
    <t>20</t>
  </si>
  <si>
    <r>
      <t>Objetivo:</t>
    </r>
    <r>
      <rPr>
        <sz val="9"/>
        <rFont val="Gotham Rounded Book"/>
      </rPr>
      <t xml:space="preserve">  Crear, recuperar y mantener los espacios públicos emblemáticos, las áreas verdes urbanas a diferentes escalas y en diferentes zonas de la ciudad y las calles como elementos articuladores del espacio público, a fin de generar encuentros, lazos de convivencia, apropiación social, sentido de pertenencia y ambientes de seguridad para los habitantes y visitantes.</t>
    </r>
  </si>
  <si>
    <t xml:space="preserve"> Se atendieron 17 espacios públicos mediante acciones de mejoramiento de la infraestructura urbana mediante acciones de pintura, herrería colocación de juegos infantiles, gimnacios al aire libre, andadores, luminarias y albañilería en: Rehabilitación Del Camellón En Sur 111 De La Colonia Del Parque, Rehabilitación Y Mantenimiento Al Parque De Los Periodistas Ilustres Y Plaza López Velarde, Damián Carmona, Arenal Puerto Aéreo, Emilio Carranza, Felipe Ángeles, Lorenzo Boturini, Jardín Balbuena II, Peñón De Los Baños, Progresista, Valentín Gómez Farías, Venustiano Carranza (Amp), 7 De Julio (Amp), Jamaica, se logró rescatar espacios públicos con el fin de llevar a cabo su transformación en espacios dignos, seguros e higiénicos que fortalezcan la sana convivencia familiar y vecinal, a la vez que se fomenta el sano esparcimiento entre la comunidad al contar con nuevas áreas donde desarrollar sus diferentes habilidades físicas e intelectuales y de convivencia vecinal, en beneficio de 170,000 habitantes.</t>
  </si>
  <si>
    <r>
      <t>Objetivo:</t>
    </r>
    <r>
      <rPr>
        <sz val="9"/>
        <rFont val="Gotham Rounded Book"/>
      </rPr>
      <t xml:space="preserve"> Garantizar el suministro de agua potable en cantidad y en calidad a la población de la Ciudad de México, a través del suministro de agua potable mediante pipas</t>
    </r>
  </si>
  <si>
    <t>Al periodo que se informa se atendió la emergencia suscitada por la falta de agua durante el mes de febrero y marzo en las colonias Peñon de los Baños, Pensador Mexicano, Morelos, 20 de noviembre, 10 de Mayo, Ampliación Penitenciaria, U.H. Fivipor, Industrial Puerto Aereo y Arenal 4ta. Sección, así como la distribución cotidiana en base a las demandas ciudadanas en las colonias Aeronáutica Militar, Álvaro Obregón, Arenal IV S., Artes Graficas, Aquiles Serdán, Aviación Civil, Azteca, Cuatro Arboles, Cuchilla Pantitlan, Diez De Mayo, El Parque, Emilio Carranza, Federal, Felipe Ángeles, I. Zaragoza, Jamaica, Jardín Balbuena, L. Boturini, Mag. Mixhuca, Merced Balbuena, Michoacana, Moctezuma I, Moctezuma II, Morelos, Nicolas Bravo, Pens. Mexicano, Peñón Baños, Penitenciaria, Ampl. Penitenciaria, Popular Rastro, Puebla, Revolución, Romero Rubio, Sta. Cruz Aviación, Siete De Julio, Simón Bolívar, Valentín Gómez Farías, Valle Gómez, Venustiano Carranza, 20 De Noviembre, Zona Centro, mediante el suministro de 120,940 m3 de agua potable, en beneficio directo de 200,000 habitantes.</t>
  </si>
  <si>
    <r>
      <t xml:space="preserve">Objetivo: </t>
    </r>
    <r>
      <rPr>
        <sz val="9"/>
        <rFont val="Gotham Rounded Book"/>
      </rPr>
      <t xml:space="preserve"> Garantizar el suministro de agua potable en cantidad y en calidad a la población de la Ciudad de México, a través del mantenimiento de la infraestructura del sistema de agua potable y la mejora de su administración.</t>
    </r>
  </si>
  <si>
    <t>Se realizó el mantenimiento y conservación de 3,405 metros de la red secundaria de agua potable mediante la reparación de fugas, sustitución de tuberías y válvulas, en diferentes colonias del perímetro delegacional, en beneficio directo de 25,000 habitantes, mediante obra por administración directa,  con estas acciones se garantizó el suministro de agua potable en cantidad y en calidad a la población de la delegación, a través del mantenimiento de la infraestructura del sistema de agua potable y la mejora de su administración.</t>
  </si>
  <si>
    <r>
      <t>Objetivo:</t>
    </r>
    <r>
      <rPr>
        <sz val="8"/>
        <rFont val="Gotham Rounded Book"/>
      </rPr>
      <t xml:space="preserve"> Mantener en óptimas condiciones de operación el servicio de la Red Secundaria del perímetro Delegacional.</t>
    </r>
  </si>
  <si>
    <t>Mantenimiento, conservación y rehabilitación a centros de salud</t>
  </si>
  <si>
    <r>
      <t xml:space="preserve">Objetivo: </t>
    </r>
    <r>
      <rPr>
        <sz val="9"/>
        <rFont val="Gotham Rounded Book"/>
      </rPr>
      <t>Lograr el ejercicio pleno y universal del derecho a la salud.</t>
    </r>
  </si>
  <si>
    <t>Al periodo que se informa  se llevo a cabo la Rehabilitación y Mantenimiento a la Segunda Etapa de la "CLÍNICA de la Mujer" en la Delegación Venustiano Carranza., en beneficio directo de 2,500 habitantes.</t>
  </si>
  <si>
    <t>210</t>
  </si>
  <si>
    <t>Construcción y ampliación de infraestructura deportiva</t>
  </si>
  <si>
    <r>
      <t>Objetivo:</t>
    </r>
    <r>
      <rPr>
        <sz val="9"/>
        <rFont val="Gotham Rounded Book"/>
      </rPr>
      <t xml:space="preserve"> Reducir el sedentarismo físico en la población del distrito federal.</t>
    </r>
  </si>
  <si>
    <t>Mantenimiento, conservación y rehabilitación de espacios deportivos</t>
  </si>
  <si>
    <t>los espacios deportivos representa una inversión en el largo plazo puesto que el incentivar el deporte, mejorando la calidad de los servicios en los deportivos, trae consigo beneficios sociales tangibles; por un lado existe evidencia de que la realización de actividades deportivas disminuye el riesgo de padecer enfermedades crónicas degenerativas tal como diabetes, hipertensión, entre otras; y por otro lado la práctica del deporte entre los jóvenes es una actividad que ayuda a disminuir los problemas de salud pública de las sociedades tal como la drogadicción, el alcoholismo, el pandillerismo y la delincuencia entre otros problemas, por lo que este tipo de instalaciones que constituyen al mejoramiento de la infraestructura deportiva de la demarcación responden a la necesidad de la población de realizar actividades deportivas al aire libre, contribuyendo al esparcimiento y a la utilización positiva del tiempo libre, por los anteriormente expuesto  se llevo a cabo la Rehabilitación y Mantenimiento al Centro Deportivo Plutarco Elías Calles En La Delegación Venustiano Carranza en beneficio de 5,000 deportistas.</t>
  </si>
  <si>
    <t>Construcción y ampliación de infraestructura cultural</t>
  </si>
  <si>
    <r>
      <t>Objetivo:</t>
    </r>
    <r>
      <rPr>
        <sz val="9"/>
        <rFont val="Gotham Rounded Book"/>
      </rPr>
      <t xml:space="preserve"> Consolidar a la ciudad de México como un espacio multicultural abierto al mundo, equitativo, incluyente, creativo y diverso, donde se promueve la implementación de políticas culturales participativas al servicio de la ciudadanía, del desarrollo sostenible y del mejoramiento de la calidad de vida y el bienestar de sus habitantes.</t>
    </r>
  </si>
  <si>
    <t>Al periodo que se informa se llevo a cabo la Construcción de CASA DE CULTURA Aquiles Serdán en beneficio de 5,000 ciuadanos.</t>
  </si>
  <si>
    <r>
      <rPr>
        <b/>
        <sz val="8"/>
        <rFont val="Gotham Rounded Book"/>
      </rPr>
      <t>Objetivo:</t>
    </r>
    <r>
      <rPr>
        <sz val="8"/>
        <rFont val="Gotham Rounded Book"/>
      </rPr>
      <t xml:space="preserve"> 'Diseñar, llevar a cabo y evaluar, en coordinación con la sociedad civil, campañas permanentes de Educación Ambiental, en todos los niveles escolares, en los sectores Público y Privado, a fin de fomentar una conciencia social que propicie una mejor relación del ser humano con el medio ambiente.</t>
    </r>
  </si>
  <si>
    <r>
      <rPr>
        <b/>
        <sz val="8"/>
        <rFont val="Gotham Rounded Book"/>
      </rPr>
      <t>Acciones Realizadas:</t>
    </r>
    <r>
      <rPr>
        <sz val="8"/>
        <rFont val="Gotham Rounded Book"/>
      </rPr>
      <t xml:space="preserve">  Con la finalidad de brindar a la ciudadanía información que genere conciencia sobre el cuidado del medio ambiente, se han realizado actividades como el programa "Árbol por Árbol", donde se recibieron árboles de navidad naturales secos, para reciclarlos y se intercambiaron a 3,585 personas por una planta de ornato; se dio a tención a 454 personas que solicitaron la autorización de derribo de árboles y retiro de tocón. Se entregaron a 5,208 trípticos se difusión de información sobre cuidado del agua y separación de residuos. Se han realizado talleres de Huertos Urbanos que consisten en impartir la plática de como plantar, cosechar y mantener un huerto, donde se les proporciona la tierra y semillas para elaboración del mismo, en el cual se beneficiaron 2,721 personas. Así mismo se llevo a cabo la difusión del programa "Se un dueño Responsable", que consistió en proporcionar información a 232 personas sobre el cuidado y responsabilidades que implica tener una mascota. Ambas actividades en diferentes colonias de la demarcación.</t>
    </r>
  </si>
  <si>
    <t>Mantenimiento, conservación y rehabilitación de infraestructura educativa</t>
  </si>
  <si>
    <t>Inmueble</t>
  </si>
  <si>
    <t>21</t>
  </si>
  <si>
    <r>
      <t>Objetivo:</t>
    </r>
    <r>
      <rPr>
        <sz val="9"/>
        <rFont val="Gotham Rounded Book"/>
      </rPr>
      <t xml:space="preserve"> Impulsar el mejoramiento de la calidad de la educación para que los estudiantes cuenten con los conocimientos científicos, competencias y habilidades que favorezcan el desarrollo pleno de sus capacidades y de los valores que demanda una sociedad democrática e igualitaria, entre los que destacan la laicidad y el enfoque de género y de derechos humanos.</t>
    </r>
  </si>
  <si>
    <t>Debido A Que Las Cifras Revelan Que Dos De Cada 10 Niños Asiste A Edificaciones Con Más De 31 Años De Antigüedad, Lo Que Implica Cuarteaduras, Filtraciones De Agua, Riesgos Con El Cableado Eléctrico O Los Sistemas De Agua Y Sanitarios, Siendo Este Ultimo Uno De Los Indicadores De Las Condiciones De Una Escuela. Por Los Se Atendieron En Forma Oportuna En Beneficio De Los Niños Que Realizan En Ellos Sus Estudios  A 20 Planteles Escolares De Nivel Básico Con Trabajos De Jardín De Niños "Itzel Lucero", Construcción De Velaria, Primaria "Prof. Abel Gámiz Olivas", Rehabilitación Cancha De Futbol, Primaria "Gral. Felipe Ángeles", Construcción De Espacio Para Sanitarios, Primaria "Ceylan", Construcción De Velaria, Primaria "Plan De Ayutla", Construcción De Velaria,  Cam 81, Construcción De Velaria, Rehabilitación De Instalación De Gas Y Cambio De Puertas, Esc. Secundaria No. 156 "Pablo Neruda, Rehabilitación De Instalación Electrica, Esc. Primaria "Estado De Michoacán", Velaria Y Rehabilitación De Sanitarios, Esc. Secundaria No. 116 "Francisco Zarco", Cambio De Arcotecho En Talleres Y Rehabilitación De Dos Módulos Sanitarios, Jardín De Niños Capitán Emilio Carranza, Velaria, Esc. Sec No. 297 "Oscar Sánchez Sánchez", Rehabilitación De Sanitarios Y Cambio De Malla Ciclon En Muro Perimetral, Esc Sec. No. 278 "Javier Barros Sierra", Rehabilitación De Sanitarios, Esc. Sec. No. 70 "Mahatma Gandhi", Cambio De Instalación Hidráulica En Patio, Rehabilitacion De Sanitarios De Profesores Y Cambio De Portones, Internado Francisco I. Madero, Rehabilitación De Auditorio, Velaria, Cambio De Piso En Patio, Rehabilitación De Vestidores De Baños Y Construcción De Andador De La Alberca A Vestidores, Prim. "Victoriano González Garzón", Mantenimiento A Pilotes De Control, Prim. "Dra. Margarita Chorne Y Salazar", Mantenimiento A Pilotes De Control, Prim. "Ángel Del Campo", Mantenimiento A Pilotes De Control, Prim. "Luis De La Rosa", Mantenimiento A Pilotes De Control, Secundaria Diurna No. 90 "Juan Guillermo Villasana",  Mantenimiento A Pilotes De Control, Escuela Primaria Manuel M. Ponce, Construcción De Velaria, Garantizando Con Ello Un Mayor Aprovechamiento Escolar En Beneficio De 24,000 Alumnos Y Profesores.</t>
  </si>
  <si>
    <t>Construcción y ampliación de infraestructura de desarrollo social</t>
  </si>
  <si>
    <r>
      <t>Objetivo:</t>
    </r>
    <r>
      <rPr>
        <sz val="9"/>
        <rFont val="Gotham Rounded Book"/>
      </rPr>
      <t xml:space="preserve"> 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r>
  </si>
  <si>
    <t>A fin de contar con espacios dignos y funcionales que permitan un desarrollo integral de las personas de mayor vulnerabilidad, como son personas de la tercera edad, madres solteras y personas en condición de calle, se llevó a cabo la construcción de 3 centros de desarrollo infantil (cendis), en beneficio de 1,800 infantes y madres trabajadoras que harán uso de estas instalaciones a fin de fomentar el desarrollo temprano de la niñez siendo estos el Centro De Desarrollo Infantil “Benita Galeana”, Centro De Desarrollo Infantil “Cendi 29” Y Cendi José María Pino Suarez., con estas acciones se logró cumplir con las prioridades de la actual administración es la de contar con centros de desarrollo infantil en condiciones óptimas de seguridad, funcionalidad e higiene logrando con ello que la atención que se ofrece se realice en espacios dignos y confortables para los infantes.</t>
  </si>
  <si>
    <r>
      <t>Objetivo:</t>
    </r>
    <r>
      <rPr>
        <sz val="9"/>
        <rFont val="Gotham Rounded Book"/>
      </rPr>
      <t xml:space="preserve"> Asesorar, canalizar, promover y dar seguimiento al desarrollo cooperativo y de las PYMES, a efecto de fomentar y orientar el desarrollo de los emprendedores, cooperativistas y Unidades Productivas de la Demarcación, así como, insentivar la inversión Pública y Privada para el impulso del desarrollo económico sustentable dentro de la Demarcación, en beneficio de sus habitantes.</t>
    </r>
  </si>
  <si>
    <r>
      <t xml:space="preserve">Acciones Realizadas: </t>
    </r>
    <r>
      <rPr>
        <sz val="9"/>
        <rFont val="Gotham Rounded Book"/>
      </rPr>
      <t xml:space="preserve"> Se han realizado asesorías, presentaciones en diferentes mercados dentro de la Demarcación, contamos con tres módulos de atención para orientar el desarrollo de los emprendedores, cooperativistas y Unidades Productivas de la Demarcación e instrumentar acciones de Fomento Económico, tales como la realización de Ferias, Exposiciones y Congresos vinculados a la promoción de actividades Industriales, Comerciales y Económicas dentro de la Delegación.</t>
    </r>
  </si>
  <si>
    <r>
      <t>Objetivo:</t>
    </r>
    <r>
      <rPr>
        <sz val="9"/>
        <rFont val="Gotham Rounded Book"/>
      </rPr>
      <t xml:space="preserve"> Realizar la captación y canalización de los solicitantes de empleo, estableciendo vínculos con el sector empresarial, fortaleciendo la obtención de trabajo de los habitantes de la Demarcación.</t>
    </r>
  </si>
  <si>
    <r>
      <t>Acciones Realizadas:</t>
    </r>
    <r>
      <rPr>
        <sz val="9"/>
        <rFont val="Gotham Rounded Book"/>
      </rPr>
      <t xml:space="preserve">  Se han realizado juntas de intercambio con Empresas de la Iniciativa Privada que ofertan vacantes de empleos formales con Prestaciones de Ley,  así como Jornadas de Empleo por Territoriales, y se insertaron a ciudadanos en trabajos Formales con Empresas que tienen convenios de Colaboración con la Delegación. </t>
    </r>
  </si>
  <si>
    <t xml:space="preserve">Mantenimiento a la infraestructura de agua potable en 2 Colonias: Aquiles Serdán y Popular Rastro de la Delegación Venustiano Carranza. </t>
  </si>
  <si>
    <t>Mantenimiento al Sistema de Drenaje en 14 colonias: Aquiles Serdán, Moctezuma 2ª Sección, 20 de Noviembre, Pensador Mexicano, Peñón de los Baños, Revolución, Venustiano Carranza, 4 Arboles, Arenal Pto. Aéreo, Aviación Civil, Ampliación Caracol, Moctezuma !ª Sección, Zona Centro y Morelos en la Delegación Venustiano Carranza</t>
  </si>
  <si>
    <t xml:space="preserve">Se llevo a cabo la construcción de 28,622.05 m2 de banquetas en las colonias Aviación Civil (Ampliacion) (17-012), Caracol, Caracol (Ampliacion) (17-013), Arenal 1a. Sección (17-018), El Parque (17-023), Magdalena Mixiuhca (17-036), Michoacana (Ampliacion) (17-040), Tres Mosqueteros (17-059), Venustiano Carranza (17-062), 20 De Noviembre (17-066), 5to. Tramo De 20 De Noviembre (17-069), Jardín Balbuena III (17-078), Moctezuma 2a. Sección III (17-081) Y Moctezuma 2a. Sección IV (17-08), en beneficio de 60,000 habitantes. </t>
  </si>
  <si>
    <t>O2D157007</t>
  </si>
  <si>
    <t>REHABILITACION DE LA CARPETA ASFALTICA EN 14 COLONIAS</t>
  </si>
  <si>
    <t>Rehabilitación de la carpeta asfáltica en las colonias: Adolfo López Mateos (17-002), Artes Graficas, (17-006), Cuatro Arboles(17-015), Cuchilla Pantitlán (17-016), Arenal 2ª Sección (17-019), Janitzio ( 17-032), Merced Balbuena (17-038), Michoacana (17-039), Miguel Hidalgo (17-041), Puebla (17-053), Santa Cruz Aviación (17-056), Ignacio Zaragoza I (17-074) y Pensador Mexicano I (17-085), Federal (17-026), dentro del perímetro de la Delegación Venustiano Carranza</t>
  </si>
  <si>
    <t>Se llevo a cabo el mantenimiento a 11 inmuebles de educación básica, Jardín de Niños Itzel Lucero (colocación de velaría), Primaria "Abel Gámez", Primaria "Felipe Ángeles", Primaria “Ceylán”  (colocación de velaría),  Primaria “Plan de Ayutla”  (colocación de velaría), CAM 81, Primaria "Victoriano González Garzón", Primaria "Margarita Chorne y Salazar", Primaria "Ángel del Campo", Primaria "Luis de la Rosa" y Sec. Diurna. No. 90 "Juan Guillermo Villasana" en la Delegación Venustiano Carranza , en beneficio de 13,200 alumnos.</t>
  </si>
  <si>
    <t xml:space="preserve">Se llevo a cabo la construcción de 114,000 m2 de carpeta asfáltica en las colonias: El Parque, Ignacio Zaragoza, Moctezuma 1a. Sección, Merced Balbuena, Federal, Lorenzo Boturini, Valentín Gómez Farías, Álvaro Obregón, Magdalena Mixiuhca, Jamaica, Pueblo De La Magdalena Mixiuhca, Arenal 4a. Sección, Ampliación Caracol, Arenal 1a. sección, Arenal 2a. Sección, Adolfo López, Cuchilla Pantitlán, Cuatro Arboles, Puebla, Aviación Civil, Ampliación Aviación Civil, Romero Rubio, Primero de Mayo, Revolución, Pensador Mexicano, Peñón De Los Baños, Moctezuma 2a. Sección, 5o. Tramo De 20 De Noviembre, 20 De Noviembre, Ampliación Venustiano Carranza, Nicolás Bravo, Felipe Ángeles, Morelos, Zona Centro Y 10 De Mayo en la Delegación Venustiano Carranza en beneficio de 228,000  habitantes. </t>
  </si>
  <si>
    <t>O2D157017</t>
  </si>
  <si>
    <t xml:space="preserve">CONSTRUCCION DE UNA ALBERCA EN EL DEPORTIVO OCEANIA </t>
  </si>
  <si>
    <t>Construcción de la Alberca en el Deportivo Oceanía en la Delegación Venustiano Carranza</t>
  </si>
  <si>
    <t>O2D157019</t>
  </si>
  <si>
    <t>CONSTRUCCION DE UNA ALBERCA EN EL DEPORTIVO LOPEZ VELARDE</t>
  </si>
  <si>
    <t>Construcción de la Alberca en el Deportivo López Velarde en la Delegación Venustiano Carranza</t>
  </si>
  <si>
    <t>O2D157022</t>
  </si>
  <si>
    <t>REHABILITACION Y MANTENIMIENTO DE BANQUETAS Y GUARNICIONES EN 08 COLONIAS</t>
  </si>
  <si>
    <t>Rehabilitación de banquetas y guarniciones en las colonias: Ampliación Simón Bolívar, Venustiano Carranza, Moctezuma 2ª Sección, Moctezuma 1a. Sección, Emilio Carranza, 20 de Noviembre, Ampliación Penitenciaria y Magdalena Mixiuhca en la Delegación Venustiano Carranza</t>
  </si>
  <si>
    <t>O2D157023</t>
  </si>
  <si>
    <t>REHABILITACION Y MANTENIMIENTO DE BANQUETAS Y GUARNICIONES EN 8 COLONIAS</t>
  </si>
  <si>
    <t>O2D157024</t>
  </si>
  <si>
    <t>REHABILITACION DE LA CARPETA ASFALTICA EN 04 COLONIAS</t>
  </si>
  <si>
    <t xml:space="preserve">Rehabilitación de la carpeta asfáltica en las colonias: Jardín Balbuena, Aquiles Serdán, Simón Bolívar  y Ampliación Simón Bolívar en la Delegación Venustiano Carranza </t>
  </si>
  <si>
    <t>O2D157028</t>
  </si>
  <si>
    <t>REHABILITACIÓN Y MANTENIMIENTO A 08 PLANTELES DE NIVEL BASICO</t>
  </si>
  <si>
    <t xml:space="preserve">Rehabilitación y Mantenimiento a 08 planteles de nivel básico : Esc. Secundaria No. 156 "Pablo Neruda" , Esc. Primaria "Estado de Michoacán", Esc. Primaria "24 de Febrero", Escuela Secundaria No. 116, "Francisco Zarco", Jardín de Niños "Capitán Emilio Carranza", Esc. Sec. No. 297 "Oscar Sánchez Sánchez, Esc. Sec.  278 "Javier Barros Sierra" y Esc. Sec. No. 70 "Mahatma Gandhi" en la Delegación Venustiano Carranza. </t>
  </si>
  <si>
    <t>Rehabilitación y Mantenimiento de banquetas y guarniciones en las colonias: Arenal 4a. Sección, Arenal 1a. Sección, Ampliación Caracol, Caracol, Arenal 3a. Sección, Adolfo López Mateos, Ampliación Aviación Civil, Arenal Puerto Aéreo, Ignacio Zaragoza, Federal, Aviación Civil, Valentín Gómez Farías, 5to. Tramo de 20 de Noviembre y Ampliación Michoacana en la Delegación Venustiano Carranza</t>
  </si>
  <si>
    <t>Construcción de los Centros de Desarrollo Infantil "CENDI 29" y CENDI "Benita Galeana" en la Delegación Venustiano Carranza.</t>
  </si>
  <si>
    <t>Rehabilitación a Banquetas y Guarniciones en las colonias: Pensador Mexicano, Romero Rubio, Revolución, Aquiles Serdán, Peñón de los Baños, Simón Bolívar , Ampliación Venustiano Carranza y Valle Gómez de la Delegación Venustiano Carranza</t>
  </si>
  <si>
    <t>O2D157047</t>
  </si>
  <si>
    <t>Rehabilitación y Mantenimiento de banquetas y guarniciones en la colonia: Centro I, Centro II, Merced Balbuena, Lorenzo Boturini, Sevilla, Jamaica y Moctezuma 2a.Sección de la Delegación Venustiano Carranza</t>
  </si>
  <si>
    <t xml:space="preserve">Trabajos de Obras para la Merced  en la Delegación Venustiano Carranza </t>
  </si>
  <si>
    <t>Personas</t>
  </si>
  <si>
    <t>La variación corresponde a los recursos reconocidos como economías de los procesos licitatorios realizados para la adquisición de uniformes para deportistas y entregadores destacados, pavos naturales y ahumados, juguetes para el día del niño y aparatos auditivos; acciones que se operaron bajo el mecanismo de Acción Institucional.</t>
  </si>
  <si>
    <t>La variación se deriva de los recursos identificados como comprometidos al periodo, los cuales corresponden a un apoyo económico para Jefas de Familia que no fue cobrado, así como facturas pendientes de trámite de pago, vinculadas con el servicio contratado para el suministro de alimentos en los Centros de Desarrollo Infantil (CENDIS) y en la Casa Hogar para Adultos Mayores "Arcelia Nuto de Villamichel". Asimismo, se tramitará para pago la factura que ampara la adquisición de pavos naturales y ahumados que se entregaron a familias de escasos recursos por las fiestas decembrinas.</t>
  </si>
  <si>
    <t>La variación se deriva de los recursos identificados como comprometidos al periodo, los cuales corresponden a los contratos celebrados para contar con los servicios de logística, espectáculos culturales, materiales para difusión, servicios telefónico y de internet, capacitación, verificaciones vehículares, mantenimiento de vehículos, maquinaria y equipos, así como de monitoreo de información en medio y servicio de gas LP, los cuales concluyeron el 31 de diciembre de 2017, por lo que la recepción de facturas, revisión y trámite de pago, se llevará a cabo en el Pasivo Circulante.
Por otra parte, se identifican recursos comprometidos al periodo, que corresponden al registro presupuestal pendiente de los Ingresos de Aplicación Automática, destinados al pago por servicios bancarios, ensobretado, espectáculos culturales, gas LP,  jueceo para eventos deportivos e impresión de documentos, contratados para la operación de Centros Generadosres.
Adicionalmente, se registran recursos comprometidos del gasto consolidado correspondiente al servicio de vigilancia, seguros, fotocopiado, fletes, y radiolocalización, para los cuales se encuentran en proceso los cargos respectivos.</t>
  </si>
  <si>
    <t>La variación se deriva de los recursos identificados como comprometidos al periodo, los cuales corresponden al registro presupuestal pendiente de los Ingresos de Aplicación Automática, destinados al pago por la adquisición de material de  limpieza, alimentos, artículos metálicos, utensilios para alimentación y artículos deportivos, destinados a los Centros Generadores. Asimismo, se identifican recursos compromeditos de participaciones de ingresos federales, los cuales se destinaron a la adquisición de alimentos, vestuario, accesorios menores,papelería, material de limpieza, material didáctico, prendas de protección, así como de cal y yeso para mantenimiento de edificios públicos, materiales que al 31 de diciembre de 2017, fueron entregados en tiempo y forma; sin embargo, derivado de las cargas de trabajo, así como del procedimiento para validación de las facturas y la revisión de la documentación soporte, no fue posible tramitar los pagos en el mes de diciembre, por lo que se tramitarán en el Pasivo Circulante.
Adicionalmente, se registran recursos comprometidos del gasto consolidado correspondiente al suministro de combustibles y adquisición de papel bond, para los cuales se encuentran en proceso los cargos respectivos.</t>
  </si>
  <si>
    <t>La variación se deriva de los recursos que fueron asignados al Fondo Revolvente; sin embargo, no fueron comprometidos ni devengados, ya que la comprobación del Fondo se aplicó en otros conceptos de gasto.
Adicionalmente, se registran recursos reconocidos como economías de los procesos licitatorios realizados para contratar la adquisición de herramientas menores para la rehabilitación del sistema de drenaje y mantenimiento del alumbrado público y de áreas verdes.</t>
  </si>
  <si>
    <t>La variación corresponde a los recursos de gasto consolidado que al periodo, por concepto de combustibles y mezcla asfáltica, para los cuales se encuentran en proceso los cargos correspondientes.</t>
  </si>
  <si>
    <t>La variación corresponde a los recursos reconocidos como economías del proceso licitatorio realizado para el arrendamiento de carros-tanque para el suministro de agua potable.</t>
  </si>
  <si>
    <t>La variación se deriva de los recursos identificados como comprometidos al periodo vinculados con los contratos celebrados para el mantenimiento de vehículos destinados a programas de seguridad pública, así como para el suministro de agua tratada, servicios que concluyeron el 31 de dicembre, motivo por el cual, los pagos se tramitirán en el Pasivo Circulante.</t>
  </si>
  <si>
    <t>La variación se deriva de los recursos que se programaron para la adquisición e instalación de cámaras de videovigilancia, para las cuales no se estuvo en posibilidades de celebrar contrato, toda vez que la Secretaría de Desarrollo Económico no aprobó la ficha técnica presentada. Asimismo, se identifican economías del proceso licitatorio para la adquisición de dos minicargadores frontales para recolección de residuos sólidos.</t>
  </si>
  <si>
    <t>La variación corresponde a los recursos identificados como comprometidos al periodo, destinados al pago por la adquisición de un sistema de respaldo y protección de datos, a la adquisición de dos minicargadores frontales, así como la adquisición de mobiliario, de los cuales, encuentran en revisión las facturas para trámite de pago en el Pasivo Circulante.
Adicionalmente, se identifican recursos de gasto consolidado que corresponden a la adquisición de una caminioneta pick-up para translado de personal del almacén central.</t>
  </si>
  <si>
    <t>La variación se deriva de los recursos identificados como economías de los procesos licitatorios para la contratación de obra pública destinada al mantenimiento de edificios públicos, banquetas y guarniciones, mercados y carpeta asfáltica.</t>
  </si>
  <si>
    <t>TOTAL
DVC</t>
  </si>
  <si>
    <t>La variación corresponde a los recursos identificados como comprometidos al periodo, destinados al pago de estimaciones con recursos locales y federales, destinados al mantenimiento de carpeta asfáltica, banquetas y guarniciones, edificios públicos, infraestructura escolar, infraestructura deportiva, mercados, rehabilitación del sistema de drenaje y del sistema de agua potable, así como para la consturcción de un Centro de Desarrollo Infantil (CENDI).</t>
  </si>
  <si>
    <t>Los espacios deportivos representan una inversión en el largo plazo puesto que el incentivar el deporte, mejorando la calidad de los servicios en los deportivos, trae consigo beneficios sociales tangibles; por un lado existe evidencia de que la realización de actividades deportivas disminuye el riesgo de padecer enfermedades crónicas degenerativas tal como diabetes, hipertensión, entre otras; y por otro lado la práctica del deporte entre los jóvenes es una actividad que ayuda a disminuir los problemas de salud pública de las sociedades tal como la drogadicción, el alcoholismo, el pandillerismo y la delincuencia entre otros problemas, por lo que este tipo de instalaciones que constituyen al mejoramiento de la infraestructura deportiva de la demarcación responden a la necesidad de la población de realizar actividades deportivas al aire libre, contribuyendo al esparcimiento y a la utilización positiva del tiempo libre, por los anteriormente expuesto  se llevó a cabo construcción de la alberca en el deportivo López Velarde, construcción de la alberca en el deportivo Oceanía , construcción del polideportivo Oceanía 1a. etapa y construcción de gimnasio en el deportivo Oceanía en beneficio de 20,000 deportistas.</t>
  </si>
  <si>
    <r>
      <rPr>
        <b/>
        <sz val="8"/>
        <rFont val="Gotham Rounded Book"/>
      </rPr>
      <t>Acciones Realizadas</t>
    </r>
    <r>
      <rPr>
        <sz val="8"/>
        <rFont val="Gotham Rounded Book"/>
      </rPr>
      <t>: Trabajos de instalación de 79 luminarios arquitectónicos tipo uplight con tecnología de led en la barda perimetral de la Unidad Kennedy. Así mismo se instalaron 100 proyectores de led de 50 watts y 100 proyectores de led de color blanco de 50 watts en los murales de la Av. H. Congreso de la Unión, Av. Fray Servando Teresa de Mier y en la Explanada Delegacional. Se han realizado trabajos de instalación de 200 luminarios nuevos tipo OV con brazos y abrazaderas en las diferentes colonias de la demarcación. También se instalaron 300 luminarias puntas de poste y se cambiaron  2,500 conjuntos lumínicos de lámpara y balastro de 140 watts, así como 2, 500 lámparas de un quemador de 140 watts, 993 fotocontroles, 200 luminarias cilíndricas de 30 watts de led con poste, 300 cabezales para luminarias cilíndricas de 30 watts de led, 400 cabezales para luminarias cilíndricas de 50 watts de led, para dar mantenimiento a las luminarias reportadas por la ciudadanía mediante CESAC. Así mismo se instalaron 2,200 luminarias tipo led de 9 watts en diferentes domicilios de la demarcación y se sustituyeron 800 difusores para luminarias tipo punta de poste para mejorar la luminosidad de las mismas.
Como parte de los proyectos ganadores del Presupuesto Participativo 2017 en las colonias Moctezuma 2a sección I, Moctezuma 2a sección II, Ampliación 20 de Noviembre y Jardín Balbuena I; se instalaron 188 luminarias puntas de poste con la instalación de base de concreto y poste de 4 metros, y se cambiaron 128 conjuntos lumínicos de lámpara y balastro de 140 watts. También se instalaron 378 luminarias para alumbrado público tipo OV, 15 luminarias cilíndricas de 30 watts de led con poste y 11 cabezales para luminarias cilíndricas de 30 watts de led. Por otro lado se celebró un contrato de obra para sustitución de  1,723 luminarias de 140 watts de aditivo metálico cerámico por luminarias de alumbrado público con tecnología led de 50 watts con trabajos consistentes en desmontaje de gabinetes, brazos, así como la colocación de luminarias de led y brazos, desconexión, cableado y conexión por mencionar algunos. Este programa se implementó en diversas calles de la Demarcación tales como, Lorenzo Boturini, Ferrocarril de Cintura, Circunvalación, Genaro García, Damasco, Cecilio Róbelo, entre otras. Estas actividades suman un total de 13,115 acciones al periodo que se reporta beneficiando a las 80 colonias que integran la Demarcación y sus habitantes.</t>
    </r>
  </si>
  <si>
    <t>Damnificados</t>
  </si>
  <si>
    <t>ACCION</t>
  </si>
  <si>
    <t>METRO
CUBICO</t>
  </si>
  <si>
    <t>KILOMETRO</t>
  </si>
  <si>
    <t>METRO
CUADRADO</t>
  </si>
  <si>
    <t>ESPACIO 
PUBLICO</t>
  </si>
  <si>
    <t>TRAMITE</t>
  </si>
  <si>
    <t>28,500</t>
  </si>
  <si>
    <t>7</t>
  </si>
  <si>
    <t>14,727</t>
  </si>
  <si>
    <t>FONDO, CONVENIO, SUBSIDIO O PARTICIPACIÓN: 5MM65 FORTALECIMIENTO FINANCIERO VI-MULTIANUAL 2016</t>
  </si>
  <si>
    <t>FONDO, CONVENIO, SUBSIDIO O PARTICIPACIÓN: 5MV65 FORTALECE III-MULTIANUAL 2016</t>
  </si>
  <si>
    <t>FONDO, CONVENIO, SUBSIDIO O PARTICIPACIÓN: 5MW65 FORTALECE IV-MULTIANUAL 2016</t>
  </si>
  <si>
    <t>FONDO, CONVENIO, SUBSIDIO O PARTICIPACIÓN:  RECURSOS FEDERALES-APORTACIONES FEDERALES PARA ENTIDADES FEDERATIVAS Y MUNICIPIOS-FONDO DE APORTACIONES PARA EL FORTALECIMIENTO DE LOS MUNICIPIOS Y LAS DEMARCACIONES TERRITORIALES DEL DISTRITO FEDERAL (FORTAMUN)-2016</t>
  </si>
  <si>
    <t>ACCIONES REALIZADAS CON RECURSOS DE ORIGEN FEDERAL: FORTAMUN  2016</t>
  </si>
  <si>
    <t>FONDO, CONVENIO, SUBSIDIO O PARTICIPACIÓN:  RECURSOS FEDERALES-APORTACIONES FEDERALES PARA ENTIDADES FEDERATIVAS Y MUNICIPIOS-FONDO DE APORTACIONES PARA EL FORTALECIMIENTO DE LOS MUNICIPIOS Y LAS DEMARCACIONES TERRITORIALES DEL DISTRITO FEDERAL (FORTAMUN)-2017-LÍQUIDA DE INTERÉS</t>
  </si>
  <si>
    <t>FONDO, CONVENIO, SUBSIDIO O PARTICIPACIÓN:  RECURSOS FEDERALES-APORTACIONES FEDERALES PARA ENTIDADES FEDERATIVAS Y MUNICIPIOS-FONDO DE APORTACIONES PARA EL FORTALECIMIENTO DE LOS MUNICIPIOS Y LAS DEMARCACIONES TERRITORIALES DEL DISTRITO FEDERAL (FORTAMUN)-2016-LÍQUIDA DE INTERÉS</t>
  </si>
  <si>
    <t>ACCIONES REALIZADAS CON RECURSOS DE ORIGEN FEDERAL: FORTAMUN  INTERESES 2016</t>
  </si>
  <si>
    <t>ACCIONES REALIZADAS CON RECURSOS DE ORIGEN FEDERAL: FORTAMUN  INTERESES 2017</t>
  </si>
  <si>
    <t>Suministro de agua potable en las colonias colonias Peñón de los Baños, Pensador Mexicano, Morelos, 20 de noviembre, 10 de Mayo, Ampliación Penitenciaria, U.H. Fivipor, Industrial Puerto Aéreo y Arenal 4ta. Sección, así como la distribución cotidiana en base a las demandas ciudadanas en las colonias Aeronáutica Militar, Álvaro Obregón, Arenal IV S., Artes Graficas, Aquiles Serdán, Aviación Civil, Azteca, Cuatro Arboles, Cuchilla Pantitlán, Diez De Mayo, El Parque, Emilio Carranza, Federal, Felipe Ángeles, I. Zaragoza, Jamaica, Jardín Balbuena, L. Boturini, Mag. Mixhuca, Merced Balbuena, Michoacana, Moctezuma I, Moctezuma II, Morelos, Nicolás Bravo, Pens. Mexicano, Peñón Baños, Penitenciaria, Ampl. Penitenciaria, Popular Rastro, Puebla, Revolución, Romero Rubio, Sta. Cruz Aviación, Siete De Julio, Simón Bolívar, Valentín Gómez Farías, Valle Gómez</t>
  </si>
  <si>
    <t>Mantenimiento y rehabilitación de 6 planteles educativos: Jardín De Niños "Itzel Lucero", Primaria "Abel Gamiz Olivas", Primaria "Felipe Ángeles", Primaria "Ceylan", Primaria "Plan De Ayutla"  y CAM 81 En La Delegación Venustiano Carranza, mediante acciones de colocación de velarías, rehabilitación de instalaciones eléctricas, hidráulicas, sanitarias.</t>
  </si>
  <si>
    <t>Rehabilitación y mantenimiento de 04 Mercados: Mercado Morelos, Mercado Nuevo San Lázaro, Mercado Jamaica Zona Y Mercado Aviación Civil en la Delegación Venustiano Carranza, mediante acciones de rehabilitación de instalaciones eléctricas, hidráulicas, sanitarias, techumbres y herrería.</t>
  </si>
  <si>
    <t>Balizamiento peatonal y vehicular en las colonias A. Militar, Aarón Sáenz, Álvaro Obregón, Ampl. Caracol, Ampl. Michoacana, Ampl. Simón Bolívar, Aquiles Serdán, Arenal 2a. Secc., Arenal 3a. Secc., Artes Gráficas, Aviación Civil, Azteca, El Parque, Federal, Felipe Ángeles, Ignacio Zaragoza, Jamaica, Jardín Balbuena, Lorenzo Boturini, Magdalena Mixhuca, Merced Balbuena, Moctezuma I Secc., Moctezuma Ío Secc., P. Magdalena. Mixhuca, Pensador Mexicano, Peñón De Los Baños, Primero De Mayo, Progresista, Puebla, Revolución, Romero Rubio, Santa C. Aviación, Sevilla, Siete De Julio, Simón Bolívar, V. Gómez Farías, Veinte De Noviembre</t>
  </si>
  <si>
    <t>Rehabilitación y Mantenimiento Al Parque de los Periodistas Ilustres y Plaza López Velarde en La Delegación Venustiano Carranza, colocación de corredores, luminarias, instalación de juegos infantiles y mobiliario urbano.</t>
  </si>
  <si>
    <t>FONDO, CONVENIO, SUBSIDIO O PARTICIPACIÓN: FAIS INTERESES</t>
  </si>
  <si>
    <t>4412 Ayudas Sociales a Personas u Hogares de Escasos Recursos</t>
  </si>
  <si>
    <t>4419 Otras Ayudas Sociales a Personas</t>
  </si>
  <si>
    <t>4412 Ayudas Sociales a Personas</t>
  </si>
  <si>
    <t>4411 Ayudas Sociales a Personas</t>
  </si>
  <si>
    <t>4421 Ayudas Sociales a Personas</t>
  </si>
  <si>
    <t>4481 Ayudas por desastres naturales y otros siniestros</t>
  </si>
  <si>
    <t>FONDO, CONVENIO, SUBSIDIO O PARTICIPACIÓN:  5O170 "RECURSOS FEDERALES-PARTICIPACIONES A ENTIDADES FEDERATIVAS Y MUNICIPIOS-PARTICIPACIONES EN INGRESOS FEDERALES- 2017 -ORIGINAL DE LA UR"</t>
  </si>
  <si>
    <r>
      <t xml:space="preserve">Objetivo: </t>
    </r>
    <r>
      <rPr>
        <sz val="9"/>
        <rFont val="Gotham Rounded Book"/>
      </rPr>
      <t xml:space="preserve"> 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r>
  </si>
  <si>
    <t>FONDO, CONVENIO, SUBSIDIO O PARTICIPACIÓN: RECURSOS FEDERALES-APORTACIONES FEDERALES PARA ENTIDADES FEDERATIVAS Y MUNICIPIOS-FONDO DE APORTACIONES PARA EL FORTALECIMIENTO DE LOS MUNICIPIOS Y LAS DEMARCACIONES TERRITORIALES DEL DISTRITO FEDERAL (FORTAMUN)-2016-LÍQUIDA DE INTERÉS Y REMANENTES DE INTERESES DEL PRINCIPAL</t>
  </si>
  <si>
    <t>FONDO, CONVENIO, SUBSIDIO O PARTICIPACIÓN: RECURSOS FEDERALES-APORTACIONES FEDERALES PARA ENTIDADES FEDERATIVAS Y MUNICIPIOS-FONDO DE APORTACIONES PARA LA INFRAESTRUTURA SOCIAL-2014-LÍQUIDA DE INTERÉS Y REMANENTES DE INTERESES DEL PRINCIPAL</t>
  </si>
  <si>
    <t>FONDO, CONVENIO, SUBSIDIO O PARTICIPACIÓN: RECURSOS FEDERALES-APORTACIONES FEDERALES PARA ENTIDADES FEDERATIVAS Y MUNICIPIOS-FONDO DE APORTACIONES PARA LA INFRAESTRUTURA SOCIAL-2015-LÍQUIDA DE INTERÉS Y REMANENTES DE INTERESES DEL PRINCIPAL</t>
  </si>
  <si>
    <t>FONDO, CONVENIO, SUBSIDIO O PARTICIPACIÓN: RECURSOS FEDERALES-APORTACIONES FEDERALES PARA ENTIDADES FEDERATIVAS Y MUNICIPIOS-FONDO DE APORTACIONES PARA LA INFRAESTRUTURA SOCIAL-2016-LÍQUIDA DE INTERÉS Y REMANENTES DE INTERESES DEL PRINCIPAL</t>
  </si>
  <si>
    <r>
      <rPr>
        <sz val="9"/>
        <rFont val="Gotham Rounded Book"/>
      </rPr>
      <t>Se celebro un contrato por obra para sustitucion de 3,000 luminarias de 140 watts de aditivos metalicos ceramico por luminarias de led de 120 watts que son mas amigables con el ambiente, ahorran energia y generan mas luminosidad. Este programa se impllemento en diversas calles de la Demarcacion tales como Lorenzo Boturini, Ferrocarril de Cintura, Circunvalacion, Genaro Garcia, Damasco, Cecilio Robelo, entre otras.</t>
    </r>
  </si>
  <si>
    <t>Al periodo que se informa se llevo a cabo la Rehabilitación y Mantenimiento a Edificios Publicos: Edificio Delegacional, Anexo Sur, Territorial Moctezuma, Campamento de Operación Hidráulica, Campamento de Obras Viales, Campamento de Nomenclatura y  Campamento de Parques y Jardines en la Delegación Venustiano Carranza, mediante accciiones de pintura, impermeabilización, rehabilitación de instalaciones hidraulicas, electricas y sanitarias.</t>
  </si>
  <si>
    <t>Al periodo que se informa se llevo a cabo la Rehabilitación y Mantenimiento a la E.P. Estado de Michoacán,  rehabilitación de sanitarios; E.Sec. No. 156 Pablo Neruda, Rehabilitación de  instalación eléctrica; Jardín de Niños Capitán Emilio Carranza, Velaria;  E. Sec. No. 116 Francisco Zarco, Arcotecho y rehabilitación de sanitarios; E. Sec. No. 297 Oscar Sánchez Sánchez, Rehabilitación de sanitarios y cambio de malla ciclón; E. Sec. No. 278 Javier Barros Sierra, Rehabilitación de sanitarios; E. Sec. No. 70 Mahatma Gandhi, Cambio de instalación hidráulica en patio, Rehab de sanitario de profesores y portones; E. P. 24 de Febrero, Reestructuración de columnas e Internado Francisco I. Madero, Rehabilitación de auditorio, Velaria, Rehabilitación de vestidores de baños, andador alberca vestidores.</t>
  </si>
  <si>
    <t>A) Los recursos no ejercidos corresponden al Proyecto Ganador del Presupuesto Participativo 2017 en la Cololonia Álvaro Obregón, mismo que de origen se clasificó en el rubro de recuperación de espacios públicos; sin embargo, una vez realizada la visita técnica y levantamiento de necesidades, se determinó clasificar el proyecto en el rubro de impacto ambiental, por lo que fue necesario tramitar afectaciones de reclasificación, por lo que el compromiso se estableció hasta el mes de noviembre. Al cierre del ejercicio, se concluyó el proyecto,no obstante las facturas por los materiales adquiridos serán pagadas mediante el trámite de Cuentas por Liquidar Certificadas, en el Pasivo Circulante.</t>
  </si>
  <si>
    <t>A)  La variación se deriva de que al llevar a cabo los procesos de ejecución de la obra, las profundidades de los drenajes fueron mayores con relación a las establecidas en el proyecto original; lo que originó mayores volúmenes de obra y por consecuencia menos metros lineales por atender. En cuanto a la obra por administración directa, fue necesario ajustar la cantidad de materiales derivado del incremento de los costos y en virtud de la contingencia presentada en el mes de septiembre por inundaciones principalmente en las Colonias aledañas al Aeropuerto de la Ciudad de México, se replantearon los objetivos para atender las necesidades mas apremiantes de la ciudadanía, ocasionando con ello que la meta programada de origen no se alcanzara.</t>
  </si>
  <si>
    <t>A) Existe una variación para el periodo que se informa, toda vez que se obtuvo cotización para llevar a cabo poda adicional de 20,000 individuos arboreos; sin embargo, debido a la dimensión y altura de estos, fue necesario contar con maquinaria especializada, lo que incrementó los costos, realizando únicamente la poda de 11,616 arboles, por lo que se encuentra en trámite la afectación programática correspondiente.</t>
  </si>
  <si>
    <t>A)La meta programada no se cumplió debido a que se pintarion áreas nuevas de guarniciones y asfaltos, las cuales consumen mayor cantidad de pintura, solventes y consumibles, ocasionando que la pintura programada para todo el ejercicio fuera insuficiente. Las superficies que anteriormente han sido pintadas requieren menos pintura que las nuevas, estas últimas absorben mayor cantidad para lograr un acabado de buena calidad.</t>
  </si>
  <si>
    <t>A) Al tratar de poner a disposición del contratista el inmueble del Mercado Nuevo San Lázaro, ubicado en Av. Río Frio y calle 20 de Noviembre en el perímetro de la Delegación Venustiano Carranza, conforme al contrato DVC/DGODU/LP/019/17 para la ejecución de los trabajos de mantenimiento y rehabilitación del inmueble conforme al programa de ejecución y catálogo de conceptos del contrato, que consisten en cambio de techumbre, canalones y bajadas de aguas pluviales, se solicitó a los locatarios su reubicación temporal al exterior del inmueble, manifestando dichos locatarios que era su único ingreso económico y por tal motivo no podían reubicar sus puestos provisionalmente al exterior, haciendo del conocimiento a la Delegación, el no realizar los trabajos antes citados, por lo que los recursos destinados al mantenimiento y rehabilitación del Mercado Nuevo San Lázaro se reasignaron al mantenimiento y rehabilitación del Mercado Morelos, que se refieren a: Obra civil, Herrería, Subestación eléctrica, Cuarto de control tableros y Unidad verificadora, beneficiando con esto a un mayor número de locatarios de dicho Mercado, los cuales corresponden a la misma naturaleza de la obra, y a la reducción de cantidades de obra contempladas en el catálogo de conceptos originalmente contratado, sin que ello implique una modificación al monto y plazo de ejecución original del contrato; por ese motivo se modifica el objeto del contrato DVC/DGODU/LP/019/17, quedando: Rehabilitación y mantenimiento de 03 Mercados: Mercado Morelos, Mercado Jamaica Zona y Mercado Aviación Civil en la delegación Venustiano Carranza. (Fortalecimiento de Acciones en Delegaciones)</t>
  </si>
  <si>
    <t>A) La meta programada fue rebasada debido a que existió un ahorro al aprovechar las cajas de válvulas existentes, cruces y válvulas en funcionamiento correcto, asi fue posible agregar fuente de trabajo en los cuales se invirtieron los ahorros generados por la reutilización de las instalaciones existentes en beneficio de la población con problemas de agua potable en la red hidraúlica.</t>
  </si>
  <si>
    <t>A)Existe una variación para el periodo que se informa, debido a que originalmente se programó la adquisición de 335 luminarias tipo led de 50 watts; sin embargo, el recurso se ejerció por medio de un contrato para la sustitución de luminarias de 140 watts de aditivo cerámico, por luminaria con tecnoología led de 120 watts, por lo que únicamente se adquirieron 1,723 luminarias. Se encuentra en trámite la afectación programática correspondiente.</t>
  </si>
  <si>
    <r>
      <t xml:space="preserve">A) La meta programada no se cumplió en 97 apoyos, mismos que corresponden al número de lotes unifamiliares contemplados en la ejecución del Proyecto Ganador del Presupuesto Participativo en la Colonia Magdalena Mixhuca(Pblo); sin embargo, por tratarse de un proyecto integral, se determinó que la meta física se registraría únicamente con un apoyo, que corresponde al Proyecto en su conjunto; dando como resultado </t>
    </r>
    <r>
      <rPr>
        <b/>
        <sz val="8"/>
        <rFont val="Gotham Rounded Book"/>
      </rPr>
      <t>213 apoyos</t>
    </r>
    <r>
      <rPr>
        <b/>
        <sz val="8"/>
        <rFont val="Gotham Rounded Book"/>
        <family val="3"/>
      </rPr>
      <t xml:space="preserve"> otorgados para el mantenimiento, conservación y rehabilitación a Unidades Habitacionales. Se encuentra en proceso la Afectación Programática para reducir las metas.</t>
    </r>
  </si>
  <si>
    <t>ASIGNACIÓN COMPLEMENTARIA DEL FONDO DE APORTACIONES PARA LA INFRAESTRUCTURA SOCIAL (FAIS), PARA OBRAS DE REHABILITACIÓN A LA RED DE DRENAJE EN LA COLONIA VENUSTIANO CARRANZA</t>
  </si>
  <si>
    <t>Adicionalmente, se fortalecieron las acciones encamindas a la prevención del delito, a la recolección de residuos sólidos, a la de alumbrado público y suministro de agua potable, mediante las erogaciones por concepto de combustibles, servicios de vigilancia, servicio de energía eléctrica y de agua potable, los cuales se aplicaron de forma centralizada.</t>
  </si>
  <si>
    <t>Al periodo que se informa se llevó a cabo la Rehabilitación y Mantenimiento de 1,900 m2 en vialidades secundarias en  las Colonias Peñón de los Baños y Pensador Mexicano en la Delegación Venustiano Carranza.</t>
  </si>
  <si>
    <t>Al periodo que se informa se llevó a cabo la Construcción del centro de desarrollo infantil "Benita Galeana" en la delegación Venustiano Carranza y la Construcción del Centro De Desarrollo Infantil "Cedi 29" en la Delegación Venustiano Carranza</t>
  </si>
  <si>
    <t>Al periodo que se informa se llevó a cabo la Rehabilitación y Mantenimiento al Mercado Merced Banqueton, con acciones de Cimentación, Estructura metalica, cubierta banqueton, sistema contra incendio, obra exterior.</t>
  </si>
  <si>
    <t>Al periodo que se informa se llevó a cabo la Construcción de Gimnasio en el Deportivo Oceanía de la Delegación Venustiano Carranza</t>
  </si>
  <si>
    <t>Al periodo que se informa se llevó a cabo la Construcción de la Alberca en El Deportivo Oceanía en la Delegación Venustiano Carranza</t>
  </si>
  <si>
    <t>Al periodo que se informa se llevó a cabo la Construcción del polideportivo Oceanía 1a. Etapa y la Construcción de la alberca en el deportivo López Velarde en la Delegación Venustiano Carranza</t>
  </si>
  <si>
    <t>Al periodo que se informa se llevó a cabo la Rehabilitación y Mantenimiento de 32,955 m2 de banquetas en diferentes colonias del perimetro delegacional.</t>
  </si>
  <si>
    <t xml:space="preserve">Al periodo que se informa se llevó a cabo la Construcción de Casa de Cultura Aquiles Serdán en la Delegación Venustiano Carranza. </t>
  </si>
  <si>
    <t>Al periodo que se informa se llevó a cabo la Rehabilitación y Mantenimiento de 13,419.42 m2 de banquetas en diferentes colonias del perimetro delegacional.</t>
  </si>
  <si>
    <t>Al periodo que se informa se llevó a cabo la Rehabilitación y Mantenimiento  de 23,993.75 m2 de vialidades secundarias en diferentes colonias del perimetro delegacional.</t>
  </si>
  <si>
    <t>Al periodo que se informa se llevó a cabo el Mantenimiento Y Rehabilitación de 152 m a la red de Agua Potable En Las Colonias 24 De Abril (17-068) Y Aeronáutica Militar (17-003) De La Delegación Venustiano Carranza</t>
  </si>
  <si>
    <t>Al periodo que se informa se llevó a cabo la Rehabilitación y Mantenimiento al Centro Deportivo Plutarco Elías Calles en La Delegación Venustiano Carranza</t>
  </si>
  <si>
    <t xml:space="preserve">Al periodo que se informa se llevaron a cabo 4. 737 km de mantenimiento a la red de drenaje en las colonias Colonia Aquiles Serdan, Col Moctezuma 2a Secc, Col Moctezuma 2a Secc. III, Col Moctezuma 2a Secc. IV, Colonia 20 De Noviembre, Col Pensador Mexicano, Col Peñón De Los Baños, Revolución, Col Venustiano Carranza, Colonia 4 Árboles, Col Arenal Puerto Aéreo, Colonia Aviación Civil, Colonia Amp. Caracol, Colonia Moctezuma 1a Secc., Colonia Centro, Colonia Morelos </t>
  </si>
  <si>
    <t>Al periodo que se informa se llevó a cabo la rehabilitación y mantenimiento de 2,241 m de la red secundaria de agua potable en las colonias Aqules Serdan y Popular Rastro.</t>
  </si>
  <si>
    <t>Al periodo que se informa se llevó a cabo 0.16 kilometros de mantenimiento  a la red de drenaje en la calle Rolando Garros, colonia Aviacion Civil.</t>
  </si>
  <si>
    <t>Al periodo que se informa se llevó a cabo 0.207 kilometros de mantenimiento  a la red de drenaje en la calle Formosa col. Aquiles Serdan.</t>
  </si>
  <si>
    <t>Se fortalecieron las acciones en materia de recolección de residuos sólidos, mediante la asignación de recursos para cubrir el pago por concepto de combustibles, el cual se aplicó de forma centralizada.</t>
  </si>
  <si>
    <t xml:space="preserve">Al periodo que se informa se llevó a cabo 2.7 km de mantenimiento a la red de drenaje en las colonias: Auiles Serdán (17-005), El Arenal 3a. Sección (17-020), El Arenal 4a. Sección (17-021), Primero de Mayo (17-051), Sevilla (17-057), Valle Gómez (17-061), Ignacio Zaragoza II (17-075) y 7 de Julio dentro del perímetro Delegacional (Presupuesto Participativo) </t>
  </si>
  <si>
    <t>Al periodo que se informa se llevó a cabo la Rehabilitación y Mantenimiento de 1,742.36 m2 de banquetas en la Col. Ampliación Civil, Caracol, Caracol Ampliación, Arenal 1a. Sección, el Parque, Magdalena Mixihuca, Michoacana Ampliación, Tres Mosqueteros, Venustiano Carranza, 20 de Noviembre, 5to. Tramo de 20 de Noviembre, Jardín Balbuena III, Moctezuma 2a. Sección III, Moctezuma 2a. Sección IV.</t>
  </si>
  <si>
    <t>Al  periodo que se informa se llevó a cabo la Rehabilitación y Mantenimiento de 48,032.64 m2 de vialidades secundarias en las colonias Adolfo Lopez Mateos, Artes Graficas, Cuchilla Pantitlan, El Arenal 2a. Sección, Janitzio, Merced Balbuena, Michoacana, Miguel Hidalgo, Puebla, Santa Cruz Aviación, Ignacion Zaragoza I, Pensador Mexicano I y Federal</t>
  </si>
  <si>
    <t>Al periodo que se informa se llevó a cabo la Rehabilitación y Mantenimiento del Centro Deportivo Plutarco Elias Calles, col Popular Rastro</t>
  </si>
  <si>
    <t>Construcción de los Centros de Desarrollo Infantil "CENDI 29" y "Benita Galeana"</t>
  </si>
  <si>
    <t>Rehabilitación y mantenimiento de banquetas y guarniciones en 8 Colonias</t>
  </si>
  <si>
    <t>Rehabilitación y mantenimiento de banquetas y guarniciones en 7 Colonias</t>
  </si>
  <si>
    <t>Rehabilitación y mantenimiento al Mercado La Merced</t>
  </si>
  <si>
    <t>Compra de insumos específicos para cada uno de los talleres</t>
  </si>
  <si>
    <t>Entrega de colchones a los habitantes que resultaron afectados por las inundaciones acontecidas en el mes de septiembre</t>
  </si>
  <si>
    <t>Estudiantes de educacion media superior y superior habitantesde la demarcacion</t>
  </si>
  <si>
    <t>NOTA: Al 31 de diciembre de 2017, la totalidad de los Proyectos Ganadores se concluyeron; sin embargo, en lo referente al ejercicio de los recursos, los pagos correspondientes a los finiquitos se tramitarán en el Pasivo Circulante</t>
  </si>
  <si>
    <t>NOTA: Al 31 de diciembre de 2017, la totalidad de los Proyectos se concluyeron; sin embargo, en lo referente al ejercicio de los recursos, los pagos correspondientes a los finiquitos y facturas se tramitarán en el Pasivo Circulante</t>
  </si>
  <si>
    <t>FONDO, CONVENIO, SUBSIDIO O PARTICIPACIÓN:  5O165 "RECURSOS FEDERALES-PARTICIPACIONES A ENTIDADES FEDERATIVAS Y MUNICIPIOS-PARTICIPACIONES EN INGRESOS FEDERALES- 2016 - REMANENTES DE PRINCIPAL"</t>
  </si>
  <si>
    <t>UNIDAD RESPONSABLE DEL GASTO:02 CD 15 DELEGACIÓN VENUSTIANO CARRANZA</t>
  </si>
  <si>
    <t>Se fortalecieron las acciones en materia de Alumbrado Público como apoyo a la prevención del delito dentro del perímetro delegacional, mediante la asignación de recursos para cubrir el pago por concepto de energía eléctrica, el cual se aplicó de forma centralizada.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</si>
</sst>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00_ ;\-#,##0.00\ "/>
    <numFmt numFmtId="171" formatCode="0.0%"/>
    <numFmt numFmtId="172" formatCode="#,##0.0"/>
    <numFmt numFmtId="173" formatCode="#,##0.000"/>
    <numFmt numFmtId="174" formatCode="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11"/>
      <color theme="1"/>
      <name val="Gotham Rounded Book"/>
      <family val="3"/>
    </font>
    <font>
      <sz val="11"/>
      <color theme="1"/>
      <name val="Gotham Rounded Book"/>
      <family val="3"/>
    </font>
    <font>
      <b/>
      <sz val="10"/>
      <color rgb="FF000000"/>
      <name val="Gotham Rounded Book"/>
      <family val="3"/>
    </font>
    <font>
      <sz val="8"/>
      <color rgb="FF000000"/>
      <name val="Gotham Rounded Book"/>
      <family val="3"/>
    </font>
    <font>
      <b/>
      <sz val="12"/>
      <color theme="1"/>
      <name val="Gotham Rounded Book"/>
      <family val="3"/>
    </font>
    <font>
      <b/>
      <sz val="9"/>
      <name val="Gotham Rounded Medium"/>
      <family val="3"/>
    </font>
    <font>
      <sz val="9"/>
      <name val="Gotham Rounded Medium"/>
      <family val="3"/>
    </font>
    <font>
      <b/>
      <sz val="8"/>
      <name val="Gotham Rounded Medium"/>
      <family val="3"/>
    </font>
    <font>
      <sz val="8"/>
      <name val="Gotham Rounded Medium"/>
      <family val="3"/>
    </font>
    <font>
      <sz val="8"/>
      <name val="Gotham Gotham Rounded Book"/>
    </font>
    <font>
      <b/>
      <sz val="8"/>
      <name val="Gotham Gotham Rounded Book"/>
    </font>
    <font>
      <sz val="7"/>
      <name val="Gotham Gotham Rounded Book"/>
    </font>
    <font>
      <sz val="9"/>
      <color rgb="FF000000"/>
      <name val="Gotham Rounded Book"/>
      <family val="3"/>
    </font>
    <font>
      <sz val="9"/>
      <color indexed="8"/>
      <name val="Gotham Rounded Book"/>
      <family val="3"/>
    </font>
    <font>
      <sz val="9"/>
      <name val="Gotham Gotham Rounded Book"/>
    </font>
    <font>
      <b/>
      <sz val="9"/>
      <name val="Gotham Gotham Rounded Book"/>
    </font>
    <font>
      <sz val="8"/>
      <color theme="1"/>
      <name val="Gotham Gotham Rounded Book"/>
    </font>
    <font>
      <sz val="8"/>
      <color indexed="8"/>
      <name val="Gotham Gotham Rounded Book"/>
    </font>
    <font>
      <sz val="8"/>
      <color rgb="FF000000"/>
      <name val="Gotham Gotham Rounded Book"/>
    </font>
    <font>
      <sz val="9"/>
      <name val="Gotham Rounded Book"/>
    </font>
    <font>
      <sz val="8"/>
      <name val="Gotham Rounded Book"/>
    </font>
    <font>
      <b/>
      <sz val="9"/>
      <name val="Gotham Rounded Book"/>
    </font>
    <font>
      <b/>
      <sz val="10"/>
      <name val="Gotham Rounded Book"/>
    </font>
    <font>
      <b/>
      <sz val="8"/>
      <name val="Gotham Rounded Book"/>
    </font>
    <font>
      <sz val="8"/>
      <color indexed="8"/>
      <name val="Gotham Rounded Book"/>
      <family val="3"/>
    </font>
    <font>
      <sz val="8"/>
      <color indexed="8"/>
      <name val="Century Gothic"/>
      <family val="2"/>
    </font>
    <font>
      <sz val="11"/>
      <name val="Arial"/>
      <family val="2"/>
    </font>
    <font>
      <sz val="9"/>
      <name val="Arial"/>
      <family val="2"/>
    </font>
    <font>
      <b/>
      <i/>
      <sz val="8"/>
      <name val="Gotham Rounded Book"/>
    </font>
  </fonts>
  <fills count="40">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
      <patternFill patternType="solid">
        <fgColor theme="2"/>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79">
    <xf numFmtId="0" fontId="0" fillId="0" borderId="0"/>
    <xf numFmtId="43" fontId="5"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0" fontId="7" fillId="0" borderId="0"/>
    <xf numFmtId="0" fontId="6" fillId="0" borderId="0"/>
    <xf numFmtId="0" fontId="6" fillId="0" borderId="0"/>
    <xf numFmtId="0" fontId="25" fillId="0" borderId="0"/>
    <xf numFmtId="0" fontId="6" fillId="0" borderId="0"/>
    <xf numFmtId="0" fontId="25" fillId="0" borderId="0"/>
    <xf numFmtId="0" fontId="5" fillId="0" borderId="0"/>
    <xf numFmtId="0" fontId="5" fillId="0" borderId="0"/>
    <xf numFmtId="9" fontId="9" fillId="0" borderId="0" applyFont="0" applyFill="0" applyBorder="0" applyAlignment="0" applyProtection="0"/>
    <xf numFmtId="9" fontId="9" fillId="0" borderId="0" applyFont="0" applyFill="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25" borderId="0" applyNumberFormat="0" applyBorder="0" applyAlignment="0" applyProtection="0"/>
    <xf numFmtId="0" fontId="41" fillId="29" borderId="0" applyNumberFormat="0" applyBorder="0" applyAlignment="0" applyProtection="0"/>
    <xf numFmtId="0" fontId="41" fillId="33" borderId="0" applyNumberFormat="0" applyBorder="0" applyAlignment="0" applyProtection="0"/>
    <xf numFmtId="0" fontId="30" fillId="3" borderId="0" applyNumberFormat="0" applyBorder="0" applyAlignment="0" applyProtection="0"/>
    <xf numFmtId="0" fontId="35" fillId="7" borderId="19" applyNumberFormat="0" applyAlignment="0" applyProtection="0"/>
    <xf numFmtId="0" fontId="37" fillId="8" borderId="22" applyNumberFormat="0" applyAlignment="0" applyProtection="0"/>
    <xf numFmtId="0" fontId="36" fillId="0" borderId="21" applyNumberFormat="0" applyFill="0" applyAlignment="0" applyProtection="0"/>
    <xf numFmtId="0" fontId="29" fillId="0" borderId="0" applyNumberFormat="0" applyFill="0" applyBorder="0" applyAlignment="0" applyProtection="0"/>
    <xf numFmtId="0" fontId="41" fillId="10"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33" fillId="6" borderId="19" applyNumberFormat="0" applyAlignment="0" applyProtection="0"/>
    <xf numFmtId="166" fontId="42" fillId="0" borderId="0" applyFont="0" applyFill="0" applyBorder="0" applyAlignment="0" applyProtection="0"/>
    <xf numFmtId="0" fontId="9" fillId="0" borderId="0"/>
    <xf numFmtId="0" fontId="31" fillId="4" borderId="0" applyNumberFormat="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67"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6" fillId="0" borderId="0" applyFont="0" applyFill="0" applyBorder="0" applyAlignment="0" applyProtection="0"/>
    <xf numFmtId="44" fontId="43" fillId="0" borderId="0" applyFont="0" applyFill="0" applyBorder="0" applyAlignment="0" applyProtection="0"/>
    <xf numFmtId="0" fontId="32" fillId="5" borderId="0" applyNumberFormat="0" applyBorder="0" applyAlignment="0" applyProtection="0"/>
    <xf numFmtId="0" fontId="6" fillId="0" borderId="0"/>
    <xf numFmtId="0" fontId="6"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9"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3" fillId="0" borderId="0"/>
    <xf numFmtId="0" fontId="6" fillId="0" borderId="0"/>
    <xf numFmtId="0" fontId="45" fillId="0" borderId="0"/>
    <xf numFmtId="0" fontId="4" fillId="9" borderId="23" applyNumberFormat="0" applyFont="0" applyAlignment="0" applyProtection="0"/>
    <xf numFmtId="0" fontId="9" fillId="34" borderId="23" applyNumberFormat="0" applyFont="0" applyAlignment="0" applyProtection="0"/>
    <xf numFmtId="0" fontId="34" fillId="7" borderId="2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7" fillId="0" borderId="16" applyNumberFormat="0" applyFill="0" applyAlignment="0" applyProtection="0"/>
    <xf numFmtId="0" fontId="28" fillId="0" borderId="17" applyNumberFormat="0" applyFill="0" applyAlignment="0" applyProtection="0"/>
    <xf numFmtId="0" fontId="29" fillId="0" borderId="18" applyNumberFormat="0" applyFill="0" applyAlignment="0" applyProtection="0"/>
    <xf numFmtId="0" fontId="26" fillId="0" borderId="0" applyNumberFormat="0" applyFill="0" applyBorder="0" applyAlignment="0" applyProtection="0"/>
    <xf numFmtId="0" fontId="40" fillId="0" borderId="24" applyNumberFormat="0" applyFill="0" applyAlignment="0" applyProtection="0"/>
    <xf numFmtId="0" fontId="3" fillId="0" borderId="0"/>
    <xf numFmtId="0" fontId="5" fillId="0" borderId="0"/>
    <xf numFmtId="0" fontId="42" fillId="0" borderId="0"/>
    <xf numFmtId="43" fontId="3" fillId="0" borderId="0" applyFont="0" applyFill="0" applyBorder="0" applyAlignment="0" applyProtection="0"/>
    <xf numFmtId="0" fontId="5" fillId="0" borderId="0"/>
    <xf numFmtId="0" fontId="2" fillId="0" borderId="0"/>
    <xf numFmtId="0" fontId="5"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5"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4" fontId="43"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9" borderId="23"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42">
    <xf numFmtId="0" fontId="0" fillId="0" borderId="0" xfId="0"/>
    <xf numFmtId="0" fontId="10" fillId="0" borderId="0" xfId="0" applyFont="1"/>
    <xf numFmtId="0" fontId="16" fillId="0" borderId="0" xfId="0" applyFont="1" applyAlignment="1">
      <alignment horizontal="justify"/>
    </xf>
    <xf numFmtId="0" fontId="16" fillId="0" borderId="0" xfId="0" applyFont="1"/>
    <xf numFmtId="0" fontId="15" fillId="0" borderId="4" xfId="0" applyFont="1" applyBorder="1" applyAlignment="1">
      <alignment horizontal="center" vertical="center" wrapText="1"/>
    </xf>
    <xf numFmtId="0" fontId="13"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center" vertical="top"/>
    </xf>
    <xf numFmtId="0" fontId="14" fillId="0" borderId="0" xfId="0" applyFont="1" applyAlignment="1">
      <alignment horizontal="left" vertical="top" indent="9"/>
    </xf>
    <xf numFmtId="0" fontId="14" fillId="0" borderId="0" xfId="0" applyFont="1" applyAlignment="1">
      <alignment vertical="top"/>
    </xf>
    <xf numFmtId="0" fontId="14" fillId="0" borderId="0" xfId="0" applyFont="1" applyAlignment="1">
      <alignment horizontal="center" vertical="top"/>
    </xf>
    <xf numFmtId="0" fontId="11" fillId="0" borderId="0" xfId="0" applyFont="1" applyFill="1" applyBorder="1" applyAlignment="1">
      <alignment horizontal="center" vertical="center" wrapText="1"/>
    </xf>
    <xf numFmtId="0" fontId="10" fillId="0" borderId="0" xfId="0" applyFont="1" applyFill="1"/>
    <xf numFmtId="0" fontId="12" fillId="0" borderId="0" xfId="0" applyFont="1"/>
    <xf numFmtId="0" fontId="15" fillId="0" borderId="1" xfId="0" quotePrefix="1" applyFont="1" applyBorder="1" applyAlignment="1">
      <alignment horizontal="center"/>
    </xf>
    <xf numFmtId="0" fontId="13" fillId="0" borderId="0" xfId="0" applyFont="1"/>
    <xf numFmtId="0" fontId="15" fillId="0" borderId="0" xfId="0" applyFont="1"/>
    <xf numFmtId="0" fontId="10" fillId="0" borderId="0" xfId="12" applyFont="1" applyAlignment="1">
      <alignment wrapText="1"/>
    </xf>
    <xf numFmtId="0" fontId="10" fillId="0" borderId="0" xfId="12" applyFont="1"/>
    <xf numFmtId="0" fontId="10" fillId="0" borderId="0" xfId="13" applyFont="1" applyAlignment="1">
      <alignment wrapText="1"/>
    </xf>
    <xf numFmtId="0" fontId="10" fillId="0" borderId="0" xfId="13" applyFont="1"/>
    <xf numFmtId="0" fontId="13" fillId="0" borderId="0" xfId="12" applyFont="1" applyAlignment="1">
      <alignment horizontal="center" vertical="center" wrapText="1"/>
    </xf>
    <xf numFmtId="0" fontId="10" fillId="0" borderId="0" xfId="7" applyFont="1"/>
    <xf numFmtId="0" fontId="17" fillId="0" borderId="0" xfId="7" applyFont="1"/>
    <xf numFmtId="0" fontId="15" fillId="0" borderId="5" xfId="7" applyFont="1" applyBorder="1" applyAlignment="1">
      <alignment vertical="center" wrapText="1"/>
    </xf>
    <xf numFmtId="0" fontId="15" fillId="0" borderId="5" xfId="7" applyFont="1" applyBorder="1" applyAlignment="1">
      <alignment horizontal="justify" vertical="center" wrapText="1"/>
    </xf>
    <xf numFmtId="0" fontId="15" fillId="0" borderId="5" xfId="7" applyFont="1" applyBorder="1" applyAlignment="1">
      <alignment horizontal="center" vertical="center" wrapText="1"/>
    </xf>
    <xf numFmtId="0" fontId="15" fillId="0" borderId="4" xfId="7" applyFont="1" applyBorder="1" applyAlignment="1">
      <alignment horizontal="center" vertical="center" wrapText="1"/>
    </xf>
    <xf numFmtId="43" fontId="15" fillId="0" borderId="5" xfId="5" applyFont="1" applyBorder="1" applyAlignment="1">
      <alignment horizontal="center" vertical="center" wrapText="1"/>
    </xf>
    <xf numFmtId="43" fontId="15" fillId="0" borderId="4" xfId="5" applyFont="1" applyBorder="1" applyAlignment="1">
      <alignment horizontal="center" vertical="center" wrapText="1"/>
    </xf>
    <xf numFmtId="43" fontId="15" fillId="0" borderId="5" xfId="5" applyFont="1" applyBorder="1" applyAlignment="1">
      <alignment horizontal="justify" vertical="center" wrapText="1"/>
    </xf>
    <xf numFmtId="0" fontId="17" fillId="0" borderId="0" xfId="0" applyFont="1"/>
    <xf numFmtId="0" fontId="10" fillId="0" borderId="0" xfId="8" applyFont="1"/>
    <xf numFmtId="0" fontId="15" fillId="0" borderId="0" xfId="8" applyFont="1"/>
    <xf numFmtId="0" fontId="14" fillId="0" borderId="0" xfId="8" applyFont="1" applyAlignment="1">
      <alignment horizontal="left" vertical="top"/>
    </xf>
    <xf numFmtId="0" fontId="13" fillId="0" borderId="0" xfId="8" applyFont="1" applyAlignment="1">
      <alignment horizontal="left" vertical="top"/>
    </xf>
    <xf numFmtId="0" fontId="13" fillId="0" borderId="0" xfId="8" applyFont="1" applyAlignment="1">
      <alignment horizontal="center" vertical="top"/>
    </xf>
    <xf numFmtId="0" fontId="14" fillId="0" borderId="0" xfId="8" applyFont="1" applyAlignment="1">
      <alignment horizontal="left" vertical="top" indent="9"/>
    </xf>
    <xf numFmtId="0" fontId="14" fillId="0" borderId="0" xfId="8" applyFont="1" applyAlignment="1">
      <alignment horizontal="center" vertical="top"/>
    </xf>
    <xf numFmtId="0" fontId="10" fillId="0" borderId="0" xfId="6" applyFont="1"/>
    <xf numFmtId="0" fontId="15" fillId="0" borderId="6" xfId="6" applyFont="1" applyFill="1" applyBorder="1" applyAlignment="1">
      <alignment vertical="center" wrapText="1"/>
    </xf>
    <xf numFmtId="0" fontId="14" fillId="0" borderId="0" xfId="6" applyFont="1"/>
    <xf numFmtId="0" fontId="20" fillId="0" borderId="0" xfId="6" applyFont="1"/>
    <xf numFmtId="0" fontId="15" fillId="0" borderId="1" xfId="0" applyFont="1" applyBorder="1" applyAlignment="1">
      <alignment horizontal="center" vertical="center"/>
    </xf>
    <xf numFmtId="0" fontId="15" fillId="0" borderId="1" xfId="0" quotePrefix="1" applyFont="1" applyBorder="1" applyAlignment="1">
      <alignment horizontal="center" vertical="center"/>
    </xf>
    <xf numFmtId="0" fontId="15" fillId="0" borderId="7" xfId="0" applyFont="1" applyBorder="1" applyAlignment="1">
      <alignment horizontal="center"/>
    </xf>
    <xf numFmtId="2" fontId="17" fillId="0" borderId="7" xfId="0" applyNumberFormat="1" applyFont="1" applyBorder="1"/>
    <xf numFmtId="0" fontId="17" fillId="0" borderId="7" xfId="0" applyFont="1" applyBorder="1"/>
    <xf numFmtId="0" fontId="17" fillId="0" borderId="4" xfId="0" applyFont="1" applyBorder="1"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7" fillId="0" borderId="3" xfId="0" applyFont="1" applyBorder="1" applyAlignment="1">
      <alignment vertical="center"/>
    </xf>
    <xf numFmtId="0" fontId="15" fillId="0" borderId="1" xfId="0" applyFont="1" applyBorder="1" applyAlignment="1">
      <alignment horizontal="justify" vertical="center"/>
    </xf>
    <xf numFmtId="0" fontId="17" fillId="0" borderId="1" xfId="0" applyFont="1" applyBorder="1" applyAlignment="1">
      <alignment horizontal="justify" vertical="center"/>
    </xf>
    <xf numFmtId="2" fontId="17" fillId="0" borderId="1" xfId="0" applyNumberFormat="1" applyFont="1" applyBorder="1" applyAlignment="1">
      <alignment horizontal="justify" vertical="center"/>
    </xf>
    <xf numFmtId="0" fontId="17" fillId="0" borderId="10" xfId="0" applyFont="1" applyBorder="1" applyAlignment="1">
      <alignment horizontal="justify" vertical="center" wrapText="1"/>
    </xf>
    <xf numFmtId="0" fontId="15" fillId="0" borderId="2" xfId="0" applyFont="1" applyBorder="1" applyAlignment="1">
      <alignment horizontal="justify" vertical="center"/>
    </xf>
    <xf numFmtId="0" fontId="17" fillId="0" borderId="2" xfId="0" applyFont="1" applyBorder="1" applyAlignment="1">
      <alignment horizontal="justify" vertical="center"/>
    </xf>
    <xf numFmtId="0" fontId="17" fillId="0" borderId="9" xfId="0" applyFont="1" applyBorder="1" applyAlignment="1">
      <alignment horizontal="justify" vertical="center"/>
    </xf>
    <xf numFmtId="0" fontId="15" fillId="0" borderId="3" xfId="0" applyFont="1" applyBorder="1" applyAlignment="1">
      <alignment horizontal="justify" vertical="center"/>
    </xf>
    <xf numFmtId="0" fontId="17" fillId="0" borderId="3" xfId="0" applyFont="1" applyBorder="1" applyAlignment="1">
      <alignment horizontal="justify" vertical="center"/>
    </xf>
    <xf numFmtId="0" fontId="17" fillId="0" borderId="11" xfId="0" applyFont="1" applyBorder="1" applyAlignment="1">
      <alignment horizontal="justify" vertical="center"/>
    </xf>
    <xf numFmtId="0" fontId="15" fillId="0" borderId="12" xfId="0" applyFont="1" applyBorder="1" applyAlignment="1">
      <alignment horizontal="justify" vertical="center" wrapText="1"/>
    </xf>
    <xf numFmtId="0" fontId="17" fillId="0" borderId="4" xfId="0" applyFont="1" applyBorder="1" applyAlignment="1">
      <alignment horizontal="justify" vertical="center"/>
    </xf>
    <xf numFmtId="0" fontId="17" fillId="0" borderId="12" xfId="0" applyFont="1" applyBorder="1" applyAlignment="1">
      <alignment horizontal="justify" vertical="center"/>
    </xf>
    <xf numFmtId="2" fontId="15" fillId="0" borderId="11" xfId="0" quotePrefix="1" applyNumberFormat="1"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justify" vertical="center"/>
    </xf>
    <xf numFmtId="0" fontId="17" fillId="0" borderId="10" xfId="0" applyFont="1" applyBorder="1" applyAlignment="1">
      <alignment horizontal="justify" vertical="top"/>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7" fillId="0" borderId="11" xfId="0" applyFont="1" applyBorder="1" applyAlignment="1">
      <alignment horizontal="justify" vertical="top"/>
    </xf>
    <xf numFmtId="0" fontId="17" fillId="0" borderId="0" xfId="0" applyFont="1" applyBorder="1" applyAlignment="1">
      <alignment horizontal="justify" vertical="center" wrapText="1"/>
    </xf>
    <xf numFmtId="0" fontId="17" fillId="0" borderId="13" xfId="0" applyFont="1" applyBorder="1" applyAlignment="1">
      <alignment horizontal="justify" vertical="center"/>
    </xf>
    <xf numFmtId="0" fontId="17" fillId="0" borderId="6" xfId="0" applyFont="1" applyBorder="1" applyAlignment="1">
      <alignment horizontal="justify" vertical="center"/>
    </xf>
    <xf numFmtId="0" fontId="17" fillId="0" borderId="0" xfId="0" applyFont="1" applyBorder="1" applyAlignment="1">
      <alignment horizontal="justify" vertical="center"/>
    </xf>
    <xf numFmtId="0" fontId="17" fillId="0" borderId="7" xfId="0" applyFont="1" applyBorder="1" applyAlignment="1">
      <alignment horizontal="justify" vertical="center"/>
    </xf>
    <xf numFmtId="0" fontId="15" fillId="0" borderId="0" xfId="0" quotePrefix="1" applyFont="1" applyBorder="1" applyAlignment="1">
      <alignment horizontal="center" vertical="center"/>
    </xf>
    <xf numFmtId="0" fontId="17" fillId="0" borderId="0" xfId="0" applyFont="1" applyAlignment="1">
      <alignment horizontal="justify" vertical="center"/>
    </xf>
    <xf numFmtId="0" fontId="21" fillId="0" borderId="0" xfId="8" applyFont="1" applyFill="1" applyAlignment="1">
      <alignment horizontal="left" vertical="top"/>
    </xf>
    <xf numFmtId="0" fontId="10" fillId="0" borderId="0" xfId="0" applyFont="1" applyBorder="1"/>
    <xf numFmtId="0" fontId="15" fillId="0" borderId="2" xfId="8" applyFont="1" applyBorder="1" applyAlignment="1">
      <alignment horizontal="center" vertical="center"/>
    </xf>
    <xf numFmtId="0" fontId="15" fillId="0" borderId="1" xfId="8" applyFont="1" applyBorder="1" applyAlignment="1">
      <alignment horizontal="center" vertical="center"/>
    </xf>
    <xf numFmtId="0" fontId="15" fillId="0" borderId="1" xfId="8" quotePrefix="1" applyFont="1" applyBorder="1" applyAlignment="1">
      <alignment horizontal="center" vertical="center"/>
    </xf>
    <xf numFmtId="0" fontId="17" fillId="0" borderId="0" xfId="8" applyFont="1" applyAlignment="1">
      <alignment vertical="center"/>
    </xf>
    <xf numFmtId="0" fontId="15" fillId="0" borderId="1" xfId="8" quotePrefix="1" applyFont="1" applyFill="1" applyBorder="1" applyAlignment="1">
      <alignment horizontal="center" vertical="center"/>
    </xf>
    <xf numFmtId="0" fontId="17" fillId="0" borderId="1" xfId="8" applyFont="1" applyBorder="1" applyAlignment="1">
      <alignment vertical="center"/>
    </xf>
    <xf numFmtId="165" fontId="15" fillId="0" borderId="1" xfId="2" applyNumberFormat="1" applyFont="1" applyBorder="1" applyAlignment="1">
      <alignment horizontal="center" vertical="center"/>
    </xf>
    <xf numFmtId="165" fontId="17" fillId="0" borderId="1" xfId="2" applyNumberFormat="1" applyFont="1" applyBorder="1" applyAlignment="1">
      <alignment vertical="center"/>
    </xf>
    <xf numFmtId="43" fontId="17" fillId="0" borderId="1" xfId="2" applyFont="1" applyBorder="1" applyAlignment="1">
      <alignment vertical="center"/>
    </xf>
    <xf numFmtId="164" fontId="17" fillId="0" borderId="1" xfId="2" applyNumberFormat="1" applyFont="1" applyBorder="1" applyAlignment="1">
      <alignment vertical="center"/>
    </xf>
    <xf numFmtId="0" fontId="17" fillId="0" borderId="3" xfId="8" applyFont="1" applyBorder="1" applyAlignment="1">
      <alignment vertical="center"/>
    </xf>
    <xf numFmtId="165" fontId="17" fillId="0" borderId="3" xfId="2" applyNumberFormat="1" applyFont="1" applyBorder="1" applyAlignment="1">
      <alignment vertical="center"/>
    </xf>
    <xf numFmtId="43" fontId="17" fillId="0" borderId="3" xfId="2" applyFont="1" applyBorder="1" applyAlignment="1">
      <alignment vertical="center"/>
    </xf>
    <xf numFmtId="164" fontId="17" fillId="0" borderId="3" xfId="2" applyNumberFormat="1" applyFont="1" applyBorder="1" applyAlignment="1">
      <alignment vertical="center"/>
    </xf>
    <xf numFmtId="0" fontId="15" fillId="0" borderId="4" xfId="0" applyFont="1" applyBorder="1" applyAlignment="1">
      <alignment horizontal="center" vertical="center"/>
    </xf>
    <xf numFmtId="0" fontId="22" fillId="0" borderId="0" xfId="0" applyFont="1" applyAlignment="1">
      <alignment vertical="center"/>
    </xf>
    <xf numFmtId="0" fontId="10" fillId="0" borderId="0" xfId="8" applyFont="1" applyBorder="1"/>
    <xf numFmtId="0" fontId="15" fillId="0" borderId="3" xfId="0" quotePrefix="1" applyFont="1" applyBorder="1" applyAlignment="1">
      <alignment horizont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2" borderId="2" xfId="0" applyFont="1" applyFill="1" applyBorder="1" applyAlignment="1">
      <alignment horizontal="centerContinuous" vertical="center"/>
    </xf>
    <xf numFmtId="0" fontId="15" fillId="2" borderId="4" xfId="0" applyFont="1" applyFill="1" applyBorder="1" applyAlignment="1">
      <alignment horizont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Continuous" vertical="center" wrapText="1"/>
    </xf>
    <xf numFmtId="0" fontId="15" fillId="2" borderId="12" xfId="0" applyFont="1" applyFill="1" applyBorder="1" applyAlignment="1">
      <alignment horizontal="centerContinuous" vertical="center" wrapText="1"/>
    </xf>
    <xf numFmtId="0" fontId="15" fillId="2" borderId="5" xfId="0" applyFont="1" applyFill="1" applyBorder="1" applyAlignment="1">
      <alignment horizontal="centerContinuous" vertical="center" wrapText="1"/>
    </xf>
    <xf numFmtId="0" fontId="15" fillId="2" borderId="2" xfId="0" applyFont="1" applyFill="1" applyBorder="1" applyAlignment="1">
      <alignment horizontal="justify" vertical="center" wrapText="1"/>
    </xf>
    <xf numFmtId="0" fontId="15" fillId="2" borderId="3"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12" applyFont="1" applyFill="1" applyBorder="1" applyAlignment="1">
      <alignment horizontal="center" vertical="center" wrapText="1"/>
    </xf>
    <xf numFmtId="0" fontId="15" fillId="2" borderId="7" xfId="12"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2" borderId="4" xfId="78" applyFont="1" applyFill="1" applyBorder="1" applyAlignment="1">
      <alignment horizontal="center" vertical="center" wrapText="1"/>
    </xf>
    <xf numFmtId="0" fontId="15" fillId="0" borderId="5" xfId="78" applyFont="1" applyBorder="1" applyAlignment="1">
      <alignment horizontal="justify" vertical="center" wrapText="1"/>
    </xf>
    <xf numFmtId="0" fontId="17" fillId="0" borderId="8" xfId="78" applyFont="1" applyBorder="1" applyAlignment="1">
      <alignment horizontal="justify" vertical="center" wrapText="1"/>
    </xf>
    <xf numFmtId="0" fontId="17" fillId="0" borderId="8" xfId="78" applyFont="1" applyBorder="1" applyAlignment="1">
      <alignment horizontal="center" vertical="center" wrapText="1"/>
    </xf>
    <xf numFmtId="0" fontId="17" fillId="0" borderId="4" xfId="78" applyFont="1" applyBorder="1" applyAlignment="1">
      <alignment horizontal="center" vertical="center" wrapText="1"/>
    </xf>
    <xf numFmtId="0" fontId="15" fillId="0" borderId="8" xfId="78" applyFont="1" applyBorder="1" applyAlignment="1">
      <alignment horizontal="justify" vertical="center" wrapText="1"/>
    </xf>
    <xf numFmtId="0" fontId="17" fillId="0" borderId="5" xfId="78" applyFont="1" applyBorder="1" applyAlignment="1">
      <alignment horizontal="justify" vertical="center" wrapText="1"/>
    </xf>
    <xf numFmtId="0" fontId="17" fillId="0" borderId="4" xfId="78" applyFont="1" applyBorder="1" applyAlignment="1">
      <alignment horizontal="justify" vertical="center" wrapText="1"/>
    </xf>
    <xf numFmtId="0" fontId="10" fillId="0" borderId="0" xfId="6" applyFont="1" applyBorder="1"/>
    <xf numFmtId="0" fontId="14" fillId="0" borderId="0" xfId="6" applyFont="1" applyBorder="1"/>
    <xf numFmtId="0" fontId="47" fillId="0" borderId="0" xfId="107" applyFont="1" applyBorder="1" applyAlignment="1">
      <alignment vertical="center"/>
    </xf>
    <xf numFmtId="0" fontId="17" fillId="0" borderId="0" xfId="107" applyFont="1" applyBorder="1" applyAlignment="1">
      <alignment vertical="center"/>
    </xf>
    <xf numFmtId="49" fontId="15" fillId="0" borderId="0" xfId="107" applyNumberFormat="1" applyFont="1" applyFill="1" applyBorder="1" applyAlignment="1">
      <alignment horizontal="center" vertical="center"/>
    </xf>
    <xf numFmtId="0" fontId="15" fillId="0" borderId="0" xfId="107" applyFont="1" applyBorder="1" applyAlignment="1">
      <alignment vertical="center"/>
    </xf>
    <xf numFmtId="0" fontId="14" fillId="2" borderId="0" xfId="107" applyFont="1" applyFill="1" applyBorder="1" applyAlignment="1">
      <alignment horizontal="centerContinuous"/>
    </xf>
    <xf numFmtId="0" fontId="14" fillId="2" borderId="0" xfId="107" applyFont="1" applyFill="1" applyBorder="1" applyAlignment="1">
      <alignment horizontal="centerContinuous" vertical="center"/>
    </xf>
    <xf numFmtId="0" fontId="14" fillId="2" borderId="0" xfId="107" applyFont="1" applyFill="1" applyBorder="1" applyAlignment="1">
      <alignment horizontal="center" vertical="center"/>
    </xf>
    <xf numFmtId="0" fontId="48" fillId="0" borderId="0" xfId="106" applyFont="1" applyFill="1" applyBorder="1" applyAlignment="1" applyProtection="1">
      <alignment horizontal="left" vertical="center"/>
      <protection locked="0"/>
    </xf>
    <xf numFmtId="0" fontId="14" fillId="0" borderId="0" xfId="107" applyFont="1" applyBorder="1" applyAlignment="1">
      <alignment horizontal="centerContinuous" vertical="center"/>
    </xf>
    <xf numFmtId="43" fontId="49" fillId="0" borderId="0" xfId="109" applyFont="1" applyBorder="1" applyAlignment="1">
      <alignment horizontal="center" vertical="center"/>
    </xf>
    <xf numFmtId="43" fontId="50" fillId="0" borderId="0" xfId="109" applyFont="1" applyBorder="1" applyAlignment="1">
      <alignment horizontal="center" vertical="center"/>
    </xf>
    <xf numFmtId="43" fontId="17" fillId="0" borderId="0" xfId="109" applyFont="1" applyBorder="1" applyAlignment="1">
      <alignment horizontal="center" vertical="center"/>
    </xf>
    <xf numFmtId="43" fontId="15" fillId="0" borderId="0" xfId="109" applyFont="1" applyBorder="1" applyAlignment="1">
      <alignment horizontal="center" vertical="center"/>
    </xf>
    <xf numFmtId="0" fontId="13" fillId="0" borderId="28" xfId="107" applyFont="1" applyBorder="1" applyAlignment="1">
      <alignment horizontal="centerContinuous" vertical="center"/>
    </xf>
    <xf numFmtId="0" fontId="14" fillId="0" borderId="29" xfId="107" applyFont="1" applyBorder="1" applyAlignment="1">
      <alignment horizontal="centerContinuous" vertical="center"/>
    </xf>
    <xf numFmtId="0" fontId="47" fillId="0" borderId="28" xfId="107" applyFont="1" applyBorder="1" applyAlignment="1">
      <alignment vertical="center"/>
    </xf>
    <xf numFmtId="49" fontId="15" fillId="0" borderId="29" xfId="107" applyNumberFormat="1" applyFont="1" applyFill="1" applyBorder="1" applyAlignment="1">
      <alignment horizontal="center" vertical="center"/>
    </xf>
    <xf numFmtId="0" fontId="15" fillId="0" borderId="28" xfId="107" applyFont="1" applyBorder="1" applyAlignment="1">
      <alignment vertical="center"/>
    </xf>
    <xf numFmtId="0" fontId="46" fillId="0" borderId="28" xfId="106" applyFont="1" applyFill="1" applyBorder="1" applyAlignment="1" applyProtection="1">
      <alignment horizontal="left" vertical="center" indent="1"/>
      <protection locked="0"/>
    </xf>
    <xf numFmtId="0" fontId="17" fillId="0" borderId="28" xfId="107" applyFont="1" applyBorder="1" applyAlignment="1">
      <alignment horizontal="left" vertical="center" indent="2"/>
    </xf>
    <xf numFmtId="0" fontId="46" fillId="0" borderId="28" xfId="106" applyFont="1" applyFill="1" applyBorder="1" applyAlignment="1" applyProtection="1">
      <alignment horizontal="left" vertical="center" wrapText="1" indent="1"/>
      <protection locked="0"/>
    </xf>
    <xf numFmtId="0" fontId="17" fillId="35" borderId="30" xfId="108" applyFont="1" applyFill="1" applyBorder="1" applyAlignment="1">
      <alignment vertical="center"/>
    </xf>
    <xf numFmtId="0" fontId="17" fillId="35" borderId="31" xfId="108" applyFont="1" applyFill="1" applyBorder="1" applyAlignment="1">
      <alignment vertical="center"/>
    </xf>
    <xf numFmtId="43" fontId="17" fillId="0" borderId="31" xfId="109" applyFont="1" applyBorder="1" applyAlignment="1">
      <alignment horizontal="center" vertical="center"/>
    </xf>
    <xf numFmtId="43" fontId="17" fillId="0" borderId="32" xfId="109" applyFont="1" applyBorder="1" applyAlignment="1">
      <alignment horizontal="center" vertical="center"/>
    </xf>
    <xf numFmtId="0" fontId="10" fillId="0" borderId="15" xfId="6" applyFont="1" applyBorder="1"/>
    <xf numFmtId="0" fontId="10" fillId="0" borderId="10" xfId="6" applyFont="1" applyBorder="1"/>
    <xf numFmtId="0" fontId="13" fillId="0" borderId="15" xfId="6" applyFont="1" applyBorder="1" applyAlignment="1">
      <alignment vertical="center"/>
    </xf>
    <xf numFmtId="0" fontId="15" fillId="0" borderId="14" xfId="6" applyFont="1" applyFill="1" applyBorder="1" applyAlignment="1">
      <alignment vertical="center" wrapText="1"/>
    </xf>
    <xf numFmtId="169" fontId="49" fillId="0" borderId="0" xfId="109" applyNumberFormat="1" applyFont="1" applyBorder="1" applyAlignment="1">
      <alignment horizontal="center" vertical="center"/>
    </xf>
    <xf numFmtId="169" fontId="50" fillId="0" borderId="0" xfId="109" applyNumberFormat="1" applyFont="1" applyBorder="1" applyAlignment="1">
      <alignment horizontal="center" vertical="center"/>
    </xf>
    <xf numFmtId="169" fontId="49" fillId="0" borderId="29" xfId="109" applyNumberFormat="1" applyFont="1" applyBorder="1" applyAlignment="1">
      <alignment horizontal="center" vertical="center"/>
    </xf>
    <xf numFmtId="169" fontId="50" fillId="0" borderId="29" xfId="109" applyNumberFormat="1" applyFont="1" applyBorder="1" applyAlignment="1">
      <alignment horizontal="center" vertical="center"/>
    </xf>
    <xf numFmtId="0" fontId="13" fillId="2" borderId="0" xfId="8" applyFont="1" applyFill="1" applyBorder="1" applyAlignment="1">
      <alignment horizontal="centerContinuous" vertical="center" wrapText="1"/>
    </xf>
    <xf numFmtId="0" fontId="13"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52" fillId="35" borderId="0" xfId="111" applyFont="1" applyFill="1" applyBorder="1" applyAlignment="1">
      <alignment vertical="center"/>
    </xf>
    <xf numFmtId="0" fontId="51" fillId="0" borderId="7" xfId="111" applyFont="1" applyFill="1" applyBorder="1" applyAlignment="1">
      <alignment horizontal="justify" vertical="center"/>
    </xf>
    <xf numFmtId="0" fontId="52" fillId="35" borderId="0" xfId="111" applyFont="1" applyFill="1" applyBorder="1"/>
    <xf numFmtId="0" fontId="12" fillId="2" borderId="12" xfId="112" applyFont="1" applyFill="1" applyBorder="1" applyAlignment="1">
      <alignment horizontal="center" vertical="center" wrapText="1"/>
    </xf>
    <xf numFmtId="0" fontId="12" fillId="2" borderId="5" xfId="112" applyFont="1" applyFill="1" applyBorder="1" applyAlignment="1">
      <alignment horizontal="center" vertical="center" wrapText="1"/>
    </xf>
    <xf numFmtId="43" fontId="54" fillId="35" borderId="4" xfId="113" applyFont="1" applyFill="1" applyBorder="1" applyAlignment="1">
      <alignment horizontal="justify" vertical="center" wrapText="1"/>
    </xf>
    <xf numFmtId="0" fontId="15" fillId="0" borderId="14" xfId="78" applyFont="1" applyBorder="1" applyAlignment="1">
      <alignment horizontal="justify" vertical="center" wrapText="1"/>
    </xf>
    <xf numFmtId="0" fontId="17" fillId="0" borderId="15" xfId="78" applyFont="1" applyBorder="1" applyAlignment="1">
      <alignment horizontal="justify" vertical="center" wrapText="1"/>
    </xf>
    <xf numFmtId="0" fontId="17" fillId="0" borderId="15" xfId="78" applyFont="1" applyBorder="1" applyAlignment="1">
      <alignment horizontal="center" vertical="center" wrapText="1"/>
    </xf>
    <xf numFmtId="0" fontId="17" fillId="0" borderId="3" xfId="78" applyFont="1" applyBorder="1" applyAlignment="1">
      <alignment horizontal="center" vertical="center" wrapText="1"/>
    </xf>
    <xf numFmtId="0" fontId="15" fillId="0" borderId="2" xfId="78" quotePrefix="1" applyFont="1" applyBorder="1" applyAlignment="1">
      <alignment horizontal="center" vertical="top"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4" xfId="0" quotePrefix="1" applyFont="1" applyBorder="1" applyAlignment="1">
      <alignment horizontal="center" vertical="center"/>
    </xf>
    <xf numFmtId="0" fontId="15" fillId="0" borderId="35" xfId="0" quotePrefix="1" applyFont="1" applyBorder="1" applyAlignment="1">
      <alignment horizontal="center" vertical="center"/>
    </xf>
    <xf numFmtId="0" fontId="56" fillId="0" borderId="36" xfId="0" applyFont="1" applyFill="1" applyBorder="1" applyAlignment="1">
      <alignment horizontal="center" vertical="top" wrapText="1"/>
    </xf>
    <xf numFmtId="0" fontId="56" fillId="0" borderId="37" xfId="0" quotePrefix="1" applyFont="1" applyFill="1" applyBorder="1" applyAlignment="1">
      <alignment horizontal="center" vertical="top"/>
    </xf>
    <xf numFmtId="0" fontId="57" fillId="0" borderId="37" xfId="0" applyFont="1" applyFill="1" applyBorder="1" applyAlignment="1">
      <alignment vertical="top"/>
    </xf>
    <xf numFmtId="0" fontId="56" fillId="0" borderId="37" xfId="0" applyFont="1" applyBorder="1" applyAlignment="1">
      <alignment vertical="top" wrapText="1"/>
    </xf>
    <xf numFmtId="0" fontId="58" fillId="0" borderId="37" xfId="0" applyFont="1" applyFill="1" applyBorder="1" applyAlignment="1">
      <alignment horizontal="center" vertical="top" wrapText="1"/>
    </xf>
    <xf numFmtId="0" fontId="15" fillId="0" borderId="37" xfId="0" quotePrefix="1" applyFont="1" applyBorder="1" applyAlignment="1">
      <alignment horizontal="center" vertical="center"/>
    </xf>
    <xf numFmtId="0" fontId="15" fillId="0" borderId="38" xfId="0" quotePrefix="1" applyFont="1" applyBorder="1" applyAlignment="1">
      <alignment horizontal="center" vertical="center"/>
    </xf>
    <xf numFmtId="0" fontId="56" fillId="0" borderId="36" xfId="0" applyFont="1" applyFill="1" applyBorder="1" applyAlignment="1">
      <alignment horizontal="center" vertical="top"/>
    </xf>
    <xf numFmtId="0" fontId="57" fillId="0" borderId="37" xfId="0" applyFont="1" applyFill="1" applyBorder="1" applyAlignment="1">
      <alignment horizontal="center" vertical="top"/>
    </xf>
    <xf numFmtId="0" fontId="57" fillId="0" borderId="37" xfId="0" quotePrefix="1" applyFont="1" applyFill="1" applyBorder="1" applyAlignment="1">
      <alignment horizontal="center" vertical="top"/>
    </xf>
    <xf numFmtId="0" fontId="57" fillId="0" borderId="37" xfId="0" applyFont="1" applyBorder="1" applyAlignment="1">
      <alignment vertical="top" wrapText="1"/>
    </xf>
    <xf numFmtId="0" fontId="59" fillId="0" borderId="37" xfId="0" applyFont="1" applyFill="1" applyBorder="1" applyAlignment="1">
      <alignment horizontal="center" vertical="top" wrapText="1"/>
    </xf>
    <xf numFmtId="43" fontId="17" fillId="0" borderId="37" xfId="1" applyFont="1" applyBorder="1" applyAlignment="1">
      <alignment horizontal="center" vertical="center"/>
    </xf>
    <xf numFmtId="0" fontId="57" fillId="0" borderId="37" xfId="0" applyFont="1" applyFill="1" applyBorder="1" applyAlignment="1">
      <alignment vertical="top" wrapText="1"/>
    </xf>
    <xf numFmtId="0" fontId="57" fillId="0" borderId="37" xfId="0" applyFont="1" applyBorder="1" applyAlignment="1">
      <alignment vertical="top"/>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60" fillId="0" borderId="1" xfId="8" applyFont="1" applyBorder="1" applyAlignment="1">
      <alignment horizontal="center" vertical="center"/>
    </xf>
    <xf numFmtId="0" fontId="60" fillId="0" borderId="1" xfId="8" applyFont="1" applyBorder="1" applyAlignment="1">
      <alignment horizontal="justify" vertical="center" wrapText="1"/>
    </xf>
    <xf numFmtId="0" fontId="60" fillId="0" borderId="1" xfId="8" applyFont="1" applyBorder="1" applyAlignment="1">
      <alignment vertical="center"/>
    </xf>
    <xf numFmtId="9" fontId="17" fillId="0" borderId="1" xfId="1" applyNumberFormat="1" applyFont="1" applyFill="1" applyBorder="1" applyAlignment="1">
      <alignment vertical="center" wrapText="1"/>
    </xf>
    <xf numFmtId="43" fontId="60" fillId="0" borderId="1" xfId="2" applyFont="1" applyBorder="1" applyAlignment="1">
      <alignment vertical="center"/>
    </xf>
    <xf numFmtId="0" fontId="60" fillId="0" borderId="1" xfId="8" applyFont="1" applyBorder="1" applyAlignment="1">
      <alignment horizontal="center" vertical="center" wrapText="1"/>
    </xf>
    <xf numFmtId="0" fontId="60" fillId="0" borderId="1" xfId="8" applyFont="1" applyBorder="1" applyAlignment="1">
      <alignment vertical="center" wrapText="1"/>
    </xf>
    <xf numFmtId="0" fontId="62" fillId="0" borderId="1" xfId="8" applyFont="1" applyBorder="1" applyAlignment="1">
      <alignment horizontal="center" vertical="center" wrapText="1"/>
    </xf>
    <xf numFmtId="0" fontId="17" fillId="0" borderId="1" xfId="114" applyFont="1" applyBorder="1" applyAlignment="1">
      <alignment vertical="center"/>
    </xf>
    <xf numFmtId="0" fontId="17" fillId="0" borderId="1" xfId="114" applyFont="1" applyBorder="1" applyAlignment="1">
      <alignment vertical="center" wrapText="1"/>
    </xf>
    <xf numFmtId="0" fontId="17" fillId="0" borderId="1" xfId="114" applyFont="1" applyBorder="1" applyAlignment="1">
      <alignment horizontal="center" vertical="center" wrapText="1"/>
    </xf>
    <xf numFmtId="0" fontId="17" fillId="0" borderId="1" xfId="0" applyFont="1" applyBorder="1" applyAlignment="1">
      <alignment horizontal="left" vertical="center" wrapText="1"/>
    </xf>
    <xf numFmtId="49" fontId="13" fillId="36" borderId="4" xfId="110" applyNumberFormat="1" applyFont="1" applyFill="1" applyBorder="1" applyAlignment="1">
      <alignment horizontal="center" vertical="center" wrapText="1"/>
    </xf>
    <xf numFmtId="0" fontId="13" fillId="36" borderId="4" xfId="110" applyNumberFormat="1" applyFont="1" applyFill="1" applyBorder="1" applyAlignment="1">
      <alignment horizontal="center" vertical="center" wrapText="1"/>
    </xf>
    <xf numFmtId="49" fontId="13" fillId="36" borderId="5" xfId="110" applyNumberFormat="1" applyFont="1" applyFill="1" applyBorder="1" applyAlignment="1">
      <alignment horizontal="center" vertical="center" wrapText="1"/>
    </xf>
    <xf numFmtId="0" fontId="13" fillId="36" borderId="4" xfId="110" applyNumberFormat="1" applyFont="1" applyFill="1" applyBorder="1" applyAlignment="1">
      <alignment horizontal="center" vertical="top" wrapText="1"/>
    </xf>
    <xf numFmtId="49" fontId="13" fillId="36" borderId="4" xfId="110" applyNumberFormat="1" applyFont="1" applyFill="1" applyBorder="1" applyAlignment="1">
      <alignment horizontal="center" vertical="top" wrapText="1"/>
    </xf>
    <xf numFmtId="49" fontId="13" fillId="36" borderId="5" xfId="110" applyNumberFormat="1" applyFont="1" applyFill="1" applyBorder="1" applyAlignment="1">
      <alignment horizontal="center" vertical="top" wrapText="1"/>
    </xf>
    <xf numFmtId="4" fontId="13" fillId="36" borderId="4" xfId="110" applyNumberFormat="1" applyFont="1" applyFill="1" applyBorder="1" applyAlignment="1">
      <alignment horizontal="center" vertical="center" wrapText="1"/>
    </xf>
    <xf numFmtId="0" fontId="63" fillId="38" borderId="4" xfId="0" applyFont="1" applyFill="1" applyBorder="1" applyAlignment="1">
      <alignment horizontal="justify" vertical="center" wrapText="1"/>
    </xf>
    <xf numFmtId="3" fontId="17" fillId="0" borderId="1" xfId="0" quotePrefix="1" applyNumberFormat="1" applyFont="1" applyBorder="1" applyAlignment="1">
      <alignment horizontal="center" vertical="center" wrapText="1"/>
    </xf>
    <xf numFmtId="3" fontId="17" fillId="0" borderId="4" xfId="0" applyNumberFormat="1" applyFont="1" applyFill="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65" fillId="0" borderId="4" xfId="12" applyFont="1" applyBorder="1" applyAlignment="1">
      <alignment horizontal="justify" vertical="center" wrapText="1"/>
    </xf>
    <xf numFmtId="43" fontId="65" fillId="0" borderId="4" xfId="0" quotePrefix="1" applyNumberFormat="1" applyFont="1" applyBorder="1" applyAlignment="1">
      <alignment horizontal="right" vertical="center"/>
    </xf>
    <xf numFmtId="43" fontId="65" fillId="0" borderId="4" xfId="12" applyNumberFormat="1" applyFont="1" applyBorder="1" applyAlignment="1">
      <alignment horizontal="right" vertical="center"/>
    </xf>
    <xf numFmtId="0" fontId="67" fillId="0" borderId="4" xfId="0" applyFont="1" applyFill="1" applyBorder="1" applyAlignment="1">
      <alignment horizontal="center" vertical="center" wrapText="1"/>
    </xf>
    <xf numFmtId="0" fontId="68" fillId="0" borderId="4" xfId="0" applyFont="1" applyFill="1" applyBorder="1" applyAlignment="1">
      <alignment horizontal="center" vertical="center" wrapText="1"/>
    </xf>
    <xf numFmtId="0" fontId="69" fillId="0" borderId="4" xfId="0" applyFont="1" applyFill="1" applyBorder="1" applyAlignment="1">
      <alignment horizontal="justify" vertical="center" wrapText="1"/>
    </xf>
    <xf numFmtId="171" fontId="60" fillId="0" borderId="4" xfId="0" applyNumberFormat="1" applyFont="1" applyFill="1" applyBorder="1" applyAlignment="1">
      <alignment horizontal="center" vertical="center" wrapText="1"/>
    </xf>
    <xf numFmtId="43" fontId="60" fillId="0" borderId="4" xfId="1" applyFont="1" applyFill="1" applyBorder="1" applyAlignment="1">
      <alignment horizontal="right" vertical="center" wrapText="1" indent="1"/>
    </xf>
    <xf numFmtId="0" fontId="68" fillId="35" borderId="4" xfId="0" applyFont="1" applyFill="1" applyBorder="1" applyAlignment="1">
      <alignment horizontal="center" vertical="center" wrapText="1"/>
    </xf>
    <xf numFmtId="0" fontId="69" fillId="35" borderId="4" xfId="0" applyFont="1" applyFill="1" applyBorder="1" applyAlignment="1">
      <alignment horizontal="justify" vertical="center" wrapText="1"/>
    </xf>
    <xf numFmtId="0" fontId="67" fillId="35" borderId="4" xfId="0" applyFont="1" applyFill="1" applyBorder="1" applyAlignment="1">
      <alignment horizontal="center" vertical="center" wrapText="1"/>
    </xf>
    <xf numFmtId="171" fontId="17" fillId="0" borderId="37" xfId="1" applyNumberFormat="1" applyFont="1" applyFill="1" applyBorder="1" applyAlignment="1">
      <alignment vertical="center" wrapText="1"/>
    </xf>
    <xf numFmtId="171" fontId="17" fillId="0" borderId="38" xfId="1" applyNumberFormat="1" applyFont="1" applyFill="1" applyBorder="1" applyAlignment="1">
      <alignment vertical="center" wrapText="1"/>
    </xf>
    <xf numFmtId="3" fontId="15" fillId="0" borderId="37" xfId="0" quotePrefix="1" applyNumberFormat="1" applyFont="1" applyBorder="1" applyAlignment="1">
      <alignment horizontal="center" vertical="center"/>
    </xf>
    <xf numFmtId="172" fontId="15" fillId="0" borderId="37" xfId="0" quotePrefix="1" applyNumberFormat="1" applyFont="1" applyBorder="1" applyAlignment="1">
      <alignment horizontal="center" vertical="center"/>
    </xf>
    <xf numFmtId="0" fontId="15" fillId="0" borderId="2" xfId="8" quotePrefix="1" applyFont="1" applyBorder="1" applyAlignment="1">
      <alignment horizontal="center" vertical="center"/>
    </xf>
    <xf numFmtId="0" fontId="60" fillId="0" borderId="1" xfId="8" quotePrefix="1" applyFont="1" applyBorder="1" applyAlignment="1">
      <alignment horizontal="left" vertical="center" wrapText="1"/>
    </xf>
    <xf numFmtId="0" fontId="61" fillId="0" borderId="1" xfId="8" quotePrefix="1" applyFont="1" applyBorder="1" applyAlignment="1">
      <alignment horizontal="center" vertical="center"/>
    </xf>
    <xf numFmtId="0" fontId="60" fillId="0" borderId="1" xfId="8" applyFont="1" applyBorder="1" applyAlignment="1">
      <alignment horizontal="left" vertical="center" wrapText="1"/>
    </xf>
    <xf numFmtId="0" fontId="65" fillId="0" borderId="1" xfId="8" applyFont="1" applyBorder="1" applyAlignment="1">
      <alignment horizontal="justify" vertical="center" wrapText="1"/>
    </xf>
    <xf numFmtId="3" fontId="15" fillId="0" borderId="34" xfId="0" quotePrefix="1" applyNumberFormat="1" applyFont="1" applyBorder="1" applyAlignment="1">
      <alignment horizontal="center" vertical="center"/>
    </xf>
    <xf numFmtId="3" fontId="15" fillId="0" borderId="39" xfId="0" quotePrefix="1" applyNumberFormat="1" applyFont="1" applyBorder="1" applyAlignment="1">
      <alignment horizontal="center" vertical="center"/>
    </xf>
    <xf numFmtId="3" fontId="13" fillId="36" borderId="4" xfId="110" applyNumberFormat="1" applyFont="1" applyFill="1" applyBorder="1" applyAlignment="1">
      <alignment horizontal="center" vertical="top" wrapText="1"/>
    </xf>
    <xf numFmtId="49" fontId="54" fillId="35" borderId="4" xfId="113" applyNumberFormat="1" applyFont="1" applyFill="1" applyBorder="1" applyAlignment="1">
      <alignment horizontal="justify" vertical="center" wrapText="1"/>
    </xf>
    <xf numFmtId="9" fontId="63" fillId="35" borderId="4" xfId="111" applyNumberFormat="1" applyFont="1" applyFill="1" applyBorder="1" applyAlignment="1">
      <alignment horizontal="center" vertical="center" wrapText="1"/>
    </xf>
    <xf numFmtId="3" fontId="15" fillId="0" borderId="4" xfId="0" applyNumberFormat="1" applyFont="1" applyBorder="1" applyAlignment="1">
      <alignment horizontal="center" vertical="center"/>
    </xf>
    <xf numFmtId="0" fontId="15" fillId="0" borderId="1" xfId="0" quotePrefix="1" applyFont="1" applyBorder="1" applyAlignment="1">
      <alignment horizontal="left" vertical="center" wrapText="1"/>
    </xf>
    <xf numFmtId="0" fontId="17" fillId="0" borderId="0" xfId="110" applyFont="1" applyBorder="1" applyAlignment="1">
      <alignment vertical="top"/>
    </xf>
    <xf numFmtId="0" fontId="14" fillId="0" borderId="0" xfId="110" applyFont="1" applyBorder="1" applyAlignment="1"/>
    <xf numFmtId="3" fontId="17" fillId="0" borderId="1" xfId="0" applyNumberFormat="1" applyFont="1" applyBorder="1" applyAlignment="1">
      <alignment horizontal="center" vertical="center"/>
    </xf>
    <xf numFmtId="0" fontId="14" fillId="0" borderId="0" xfId="110" applyFont="1" applyBorder="1"/>
    <xf numFmtId="0" fontId="10" fillId="0" borderId="0" xfId="110" applyFont="1" applyBorder="1"/>
    <xf numFmtId="43" fontId="17" fillId="0" borderId="15" xfId="1" applyFont="1" applyBorder="1" applyAlignment="1">
      <alignment horizontal="center" vertical="center"/>
    </xf>
    <xf numFmtId="0" fontId="57" fillId="0" borderId="1" xfId="0" applyFont="1" applyFill="1" applyBorder="1" applyAlignment="1">
      <alignment horizontal="center" vertical="top"/>
    </xf>
    <xf numFmtId="4" fontId="71" fillId="0" borderId="37" xfId="0" quotePrefix="1" applyNumberFormat="1" applyFont="1" applyBorder="1" applyAlignment="1">
      <alignment horizontal="right" vertical="center"/>
    </xf>
    <xf numFmtId="4" fontId="71" fillId="0" borderId="40" xfId="0" quotePrefix="1" applyNumberFormat="1" applyFont="1" applyBorder="1" applyAlignment="1">
      <alignment horizontal="right" vertical="center"/>
    </xf>
    <xf numFmtId="4" fontId="71" fillId="0" borderId="39" xfId="0" quotePrefix="1" applyNumberFormat="1" applyFont="1" applyBorder="1" applyAlignment="1">
      <alignment horizontal="right" vertical="center"/>
    </xf>
    <xf numFmtId="170" fontId="10" fillId="0" borderId="0" xfId="0" applyNumberFormat="1" applyFont="1"/>
    <xf numFmtId="43" fontId="15" fillId="0" borderId="3" xfId="0" quotePrefix="1" applyNumberFormat="1" applyFont="1" applyBorder="1" applyAlignment="1">
      <alignment horizontal="center" vertical="center"/>
    </xf>
    <xf numFmtId="0" fontId="15" fillId="0" borderId="4" xfId="0" applyNumberFormat="1" applyFont="1" applyBorder="1" applyAlignment="1">
      <alignment horizontal="center" vertical="center" wrapText="1"/>
    </xf>
    <xf numFmtId="0" fontId="15" fillId="0" borderId="4" xfId="0" applyNumberFormat="1" applyFont="1" applyBorder="1" applyAlignment="1">
      <alignment horizontal="center" vertical="center"/>
    </xf>
    <xf numFmtId="4" fontId="15" fillId="0" borderId="3" xfId="0" quotePrefix="1" applyNumberFormat="1" applyFont="1" applyBorder="1" applyAlignment="1">
      <alignment horizontal="right" vertical="center"/>
    </xf>
    <xf numFmtId="4" fontId="74" fillId="0" borderId="4" xfId="0" applyNumberFormat="1" applyFont="1" applyBorder="1" applyAlignment="1">
      <alignment horizontal="right" vertical="center"/>
    </xf>
    <xf numFmtId="4" fontId="17" fillId="0" borderId="4" xfId="0" applyNumberFormat="1" applyFont="1" applyBorder="1" applyAlignment="1">
      <alignment horizontal="right" vertical="center"/>
    </xf>
    <xf numFmtId="43" fontId="17" fillId="0" borderId="1" xfId="116" applyNumberFormat="1" applyFont="1" applyBorder="1" applyAlignment="1">
      <alignment vertical="center"/>
    </xf>
    <xf numFmtId="43" fontId="71" fillId="0" borderId="1" xfId="168" quotePrefix="1" applyNumberFormat="1" applyFont="1" applyFill="1" applyBorder="1" applyAlignment="1">
      <alignment horizontal="center" vertical="center"/>
    </xf>
    <xf numFmtId="43" fontId="71" fillId="0" borderId="1" xfId="168" quotePrefix="1" applyNumberFormat="1" applyFont="1" applyBorder="1" applyAlignment="1">
      <alignment horizontal="center" vertical="center"/>
    </xf>
    <xf numFmtId="165" fontId="17" fillId="0" borderId="1" xfId="116" applyNumberFormat="1" applyFont="1" applyBorder="1" applyAlignment="1">
      <alignment vertical="center"/>
    </xf>
    <xf numFmtId="43" fontId="17" fillId="0" borderId="1" xfId="116" applyFont="1" applyBorder="1" applyAlignment="1">
      <alignment vertical="center"/>
    </xf>
    <xf numFmtId="0" fontId="17" fillId="0" borderId="0" xfId="168" applyFont="1" applyAlignment="1">
      <alignment vertical="center"/>
    </xf>
    <xf numFmtId="0" fontId="17" fillId="0" borderId="1" xfId="168" applyFont="1" applyBorder="1" applyAlignment="1">
      <alignment vertical="center"/>
    </xf>
    <xf numFmtId="0" fontId="17" fillId="0" borderId="1" xfId="168" applyFont="1" applyBorder="1" applyAlignment="1">
      <alignment vertical="center" wrapText="1"/>
    </xf>
    <xf numFmtId="0" fontId="17" fillId="0" borderId="1" xfId="168" applyFont="1" applyBorder="1" applyAlignment="1">
      <alignment horizontal="center" vertical="center" wrapText="1"/>
    </xf>
    <xf numFmtId="164" fontId="17" fillId="0" borderId="1" xfId="116" applyNumberFormat="1" applyFont="1" applyBorder="1" applyAlignment="1">
      <alignment vertical="center"/>
    </xf>
    <xf numFmtId="0" fontId="15" fillId="0" borderId="1" xfId="168" applyFont="1" applyBorder="1" applyAlignment="1">
      <alignment horizontal="center" vertical="center"/>
    </xf>
    <xf numFmtId="0" fontId="17" fillId="0" borderId="3" xfId="168" applyFont="1" applyBorder="1" applyAlignment="1">
      <alignment vertical="center"/>
    </xf>
    <xf numFmtId="165" fontId="17" fillId="0" borderId="3" xfId="116" applyNumberFormat="1" applyFont="1" applyBorder="1" applyAlignment="1">
      <alignment vertical="center"/>
    </xf>
    <xf numFmtId="43" fontId="17" fillId="0" borderId="3" xfId="116" applyFont="1" applyBorder="1" applyAlignment="1">
      <alignment vertical="center"/>
    </xf>
    <xf numFmtId="164" fontId="17" fillId="0" borderId="3" xfId="116" applyNumberFormat="1" applyFont="1" applyBorder="1" applyAlignment="1">
      <alignment vertical="center"/>
    </xf>
    <xf numFmtId="0" fontId="60" fillId="0" borderId="1" xfId="8" applyFont="1" applyFill="1" applyBorder="1" applyAlignment="1">
      <alignment horizontal="justify" vertical="center" wrapText="1"/>
    </xf>
    <xf numFmtId="43" fontId="15" fillId="0" borderId="1" xfId="0" quotePrefix="1" applyNumberFormat="1" applyFont="1" applyBorder="1" applyAlignment="1">
      <alignment horizontal="center" vertical="center"/>
    </xf>
    <xf numFmtId="43" fontId="15" fillId="0" borderId="2" xfId="0" quotePrefix="1" applyNumberFormat="1" applyFont="1" applyBorder="1" applyAlignment="1">
      <alignment horizontal="center" vertical="center"/>
    </xf>
    <xf numFmtId="43" fontId="10" fillId="0" borderId="0" xfId="0" applyNumberFormat="1" applyFont="1"/>
    <xf numFmtId="43" fontId="15" fillId="0" borderId="4" xfId="0" applyNumberFormat="1" applyFont="1" applyBorder="1" applyAlignment="1">
      <alignment horizontal="justify" vertical="center"/>
    </xf>
    <xf numFmtId="43" fontId="17" fillId="0" borderId="1" xfId="0" applyNumberFormat="1" applyFont="1" applyBorder="1" applyAlignment="1">
      <alignment horizontal="justify" vertical="center"/>
    </xf>
    <xf numFmtId="43" fontId="15" fillId="0" borderId="1" xfId="0" quotePrefix="1" applyNumberFormat="1" applyFont="1" applyFill="1" applyBorder="1" applyAlignment="1">
      <alignment horizontal="center" vertical="center"/>
    </xf>
    <xf numFmtId="43" fontId="15" fillId="0" borderId="4" xfId="0" applyNumberFormat="1" applyFont="1" applyFill="1" applyBorder="1" applyAlignment="1">
      <alignment horizontal="justify" vertical="center"/>
    </xf>
    <xf numFmtId="0" fontId="15" fillId="0" borderId="1" xfId="0" quotePrefix="1" applyFont="1" applyBorder="1" applyAlignment="1">
      <alignment horizontal="center" vertical="center"/>
    </xf>
    <xf numFmtId="0" fontId="11" fillId="0" borderId="0" xfId="110" applyFont="1" applyAlignment="1">
      <alignment vertical="center"/>
    </xf>
    <xf numFmtId="0" fontId="23" fillId="0" borderId="6" xfId="110" applyFont="1" applyBorder="1"/>
    <xf numFmtId="0" fontId="11" fillId="0" borderId="0" xfId="110" applyFont="1" applyAlignment="1">
      <alignment horizontal="left" vertical="center"/>
    </xf>
    <xf numFmtId="0" fontId="23" fillId="0" borderId="0" xfId="110" applyFont="1" applyBorder="1"/>
    <xf numFmtId="0" fontId="23" fillId="0" borderId="0" xfId="110" applyFont="1"/>
    <xf numFmtId="0" fontId="12" fillId="0" borderId="0" xfId="110" applyFont="1" applyBorder="1" applyAlignment="1">
      <alignment vertical="center"/>
    </xf>
    <xf numFmtId="0" fontId="12" fillId="0" borderId="0" xfId="110" applyFont="1"/>
    <xf numFmtId="0" fontId="5" fillId="0" borderId="0" xfId="110"/>
    <xf numFmtId="0" fontId="17" fillId="0" borderId="11" xfId="92" applyFont="1" applyBorder="1" applyAlignment="1">
      <alignment horizontal="justify" vertical="center" wrapText="1"/>
    </xf>
    <xf numFmtId="0" fontId="17" fillId="0" borderId="9" xfId="0" applyFont="1" applyBorder="1" applyAlignment="1">
      <alignment horizontal="justify" vertical="center" wrapText="1"/>
    </xf>
    <xf numFmtId="43" fontId="17" fillId="0" borderId="1" xfId="1" applyFont="1" applyBorder="1" applyAlignment="1">
      <alignment vertical="center"/>
    </xf>
    <xf numFmtId="0" fontId="15" fillId="0" borderId="1" xfId="168" quotePrefix="1" applyFont="1" applyBorder="1" applyAlignment="1">
      <alignment horizontal="center" vertical="center"/>
    </xf>
    <xf numFmtId="170" fontId="15" fillId="0" borderId="1" xfId="168" applyNumberFormat="1" applyFont="1" applyBorder="1" applyAlignment="1">
      <alignment horizontal="center" vertical="center"/>
    </xf>
    <xf numFmtId="170" fontId="15" fillId="0" borderId="1" xfId="116" applyNumberFormat="1" applyFont="1" applyBorder="1" applyAlignment="1">
      <alignment horizontal="center" vertical="center"/>
    </xf>
    <xf numFmtId="165" fontId="15" fillId="0" borderId="1" xfId="116" applyNumberFormat="1" applyFont="1" applyBorder="1" applyAlignment="1">
      <alignment horizontal="center" vertical="center"/>
    </xf>
    <xf numFmtId="170" fontId="17" fillId="0" borderId="1" xfId="116" applyNumberFormat="1" applyFont="1" applyBorder="1" applyAlignment="1">
      <alignment horizontal="center" vertical="center"/>
    </xf>
    <xf numFmtId="2" fontId="15" fillId="0" borderId="1" xfId="168" applyNumberFormat="1" applyFont="1" applyBorder="1" applyAlignment="1">
      <alignment horizontal="center" vertical="center"/>
    </xf>
    <xf numFmtId="2" fontId="15" fillId="0" borderId="1" xfId="116" applyNumberFormat="1" applyFont="1" applyBorder="1" applyAlignment="1">
      <alignment horizontal="center" vertical="center"/>
    </xf>
    <xf numFmtId="2" fontId="17" fillId="0" borderId="1" xfId="168" applyNumberFormat="1" applyFont="1" applyBorder="1" applyAlignment="1">
      <alignment horizontal="center" vertical="center"/>
    </xf>
    <xf numFmtId="2" fontId="17" fillId="0" borderId="1" xfId="116" applyNumberFormat="1" applyFont="1" applyBorder="1" applyAlignment="1">
      <alignment horizontal="center" vertical="center"/>
    </xf>
    <xf numFmtId="9" fontId="17" fillId="0" borderId="1" xfId="116" applyNumberFormat="1" applyFont="1" applyBorder="1" applyAlignment="1">
      <alignment vertical="center"/>
    </xf>
    <xf numFmtId="4" fontId="17" fillId="0" borderId="1" xfId="168" applyNumberFormat="1" applyFont="1" applyBorder="1" applyAlignment="1">
      <alignment horizontal="center" vertical="center"/>
    </xf>
    <xf numFmtId="4" fontId="17" fillId="0" borderId="1" xfId="116" applyNumberFormat="1" applyFont="1" applyBorder="1" applyAlignment="1">
      <alignment horizontal="center" vertical="center"/>
    </xf>
    <xf numFmtId="4" fontId="17" fillId="0" borderId="1" xfId="168" applyNumberFormat="1" applyFont="1" applyBorder="1" applyAlignment="1">
      <alignment vertical="center"/>
    </xf>
    <xf numFmtId="4" fontId="17" fillId="0" borderId="1" xfId="116" applyNumberFormat="1" applyFont="1" applyBorder="1" applyAlignment="1">
      <alignment vertical="center"/>
    </xf>
    <xf numFmtId="174" fontId="17" fillId="0" borderId="1" xfId="168" applyNumberFormat="1" applyFont="1" applyBorder="1" applyAlignment="1">
      <alignment horizontal="center" vertical="center"/>
    </xf>
    <xf numFmtId="174" fontId="17" fillId="0" borderId="1" xfId="116" applyNumberFormat="1" applyFont="1" applyBorder="1" applyAlignment="1">
      <alignment horizontal="center" vertical="center"/>
    </xf>
    <xf numFmtId="170" fontId="17" fillId="0" borderId="1" xfId="168" applyNumberFormat="1" applyFont="1" applyBorder="1" applyAlignment="1">
      <alignment horizontal="center" vertical="center"/>
    </xf>
    <xf numFmtId="0" fontId="56" fillId="0" borderId="1" xfId="0" applyFont="1" applyFill="1" applyBorder="1" applyAlignment="1">
      <alignment horizontal="center" vertical="top"/>
    </xf>
    <xf numFmtId="0" fontId="57" fillId="0" borderId="1" xfId="0" quotePrefix="1" applyFont="1" applyFill="1" applyBorder="1" applyAlignment="1">
      <alignment horizontal="center" vertical="top"/>
    </xf>
    <xf numFmtId="0" fontId="57" fillId="0" borderId="1" xfId="0" applyFont="1" applyBorder="1" applyAlignment="1">
      <alignment vertical="top" wrapText="1"/>
    </xf>
    <xf numFmtId="0" fontId="10" fillId="0" borderId="0" xfId="110" applyFont="1"/>
    <xf numFmtId="0" fontId="13" fillId="0" borderId="0" xfId="110" applyFont="1" applyBorder="1" applyAlignment="1">
      <alignment vertical="center"/>
    </xf>
    <xf numFmtId="0" fontId="15" fillId="0" borderId="8" xfId="110" applyFont="1" applyBorder="1" applyAlignment="1">
      <alignment horizontal="justify" vertical="center"/>
    </xf>
    <xf numFmtId="0" fontId="15" fillId="0" borderId="0" xfId="110" applyFont="1" applyBorder="1" applyAlignment="1">
      <alignment horizontal="center" vertical="center"/>
    </xf>
    <xf numFmtId="0" fontId="15" fillId="0" borderId="10" xfId="110" quotePrefix="1" applyFont="1" applyBorder="1" applyAlignment="1">
      <alignment horizontal="justify" vertical="center"/>
    </xf>
    <xf numFmtId="0" fontId="17" fillId="0" borderId="0" xfId="110" applyFont="1" applyAlignment="1">
      <alignment vertical="center"/>
    </xf>
    <xf numFmtId="0" fontId="13" fillId="0" borderId="0" xfId="110" applyFont="1" applyAlignment="1">
      <alignment horizontal="right" vertical="top"/>
    </xf>
    <xf numFmtId="0" fontId="13" fillId="0" borderId="0" xfId="110" applyFont="1" applyAlignment="1">
      <alignment horizontal="center" vertical="top"/>
    </xf>
    <xf numFmtId="0" fontId="14" fillId="0" borderId="0" xfId="110" applyFont="1" applyAlignment="1">
      <alignment horizontal="right" vertical="top"/>
    </xf>
    <xf numFmtId="0" fontId="14" fillId="0" borderId="0" xfId="110" applyFont="1" applyAlignment="1">
      <alignment horizontal="center" vertical="top"/>
    </xf>
    <xf numFmtId="0" fontId="15" fillId="0" borderId="15" xfId="110" quotePrefix="1" applyFont="1" applyBorder="1" applyAlignment="1">
      <alignment horizontal="justify" vertical="center"/>
    </xf>
    <xf numFmtId="0" fontId="15" fillId="0" borderId="0" xfId="110" quotePrefix="1" applyFont="1" applyBorder="1" applyAlignment="1">
      <alignment horizontal="justify" vertical="center"/>
    </xf>
    <xf numFmtId="0" fontId="11" fillId="0" borderId="7" xfId="110" applyFont="1" applyFill="1" applyBorder="1" applyAlignment="1">
      <alignment horizontal="center" vertical="center" wrapText="1"/>
    </xf>
    <xf numFmtId="0" fontId="15" fillId="2" borderId="12" xfId="110" applyFont="1" applyFill="1" applyBorder="1" applyAlignment="1">
      <alignment horizontal="center" vertical="center" wrapText="1"/>
    </xf>
    <xf numFmtId="43" fontId="13" fillId="36" borderId="3" xfId="110" applyNumberFormat="1" applyFont="1" applyFill="1" applyBorder="1" applyAlignment="1">
      <alignment horizontal="center" vertical="top" wrapText="1"/>
    </xf>
    <xf numFmtId="0" fontId="10" fillId="0" borderId="0" xfId="110" applyFont="1" applyAlignment="1">
      <alignment horizontal="center"/>
    </xf>
    <xf numFmtId="0" fontId="13" fillId="0" borderId="15" xfId="110" applyFont="1" applyBorder="1" applyAlignment="1">
      <alignment vertical="top"/>
    </xf>
    <xf numFmtId="0" fontId="13" fillId="0" borderId="0" xfId="110" applyFont="1" applyBorder="1" applyAlignment="1">
      <alignment vertical="top"/>
    </xf>
    <xf numFmtId="0" fontId="13" fillId="0" borderId="10" xfId="110" applyFont="1" applyBorder="1" applyAlignment="1">
      <alignment vertical="top"/>
    </xf>
    <xf numFmtId="0" fontId="14" fillId="0" borderId="15" xfId="110" applyFont="1" applyBorder="1" applyAlignment="1">
      <alignment horizontal="center" vertical="top"/>
    </xf>
    <xf numFmtId="0" fontId="14" fillId="0" borderId="0" xfId="110" applyFont="1" applyBorder="1" applyAlignment="1">
      <alignment horizontal="center" vertical="top"/>
    </xf>
    <xf numFmtId="0" fontId="14" fillId="0" borderId="10" xfId="110" applyFont="1" applyBorder="1" applyAlignment="1">
      <alignment horizontal="center" vertical="top"/>
    </xf>
    <xf numFmtId="172" fontId="13" fillId="36" borderId="4" xfId="110" applyNumberFormat="1" applyFont="1" applyFill="1" applyBorder="1" applyAlignment="1">
      <alignment horizontal="center" vertical="top" wrapText="1"/>
    </xf>
    <xf numFmtId="3" fontId="13" fillId="36" borderId="4" xfId="110" applyNumberFormat="1" applyFont="1" applyFill="1" applyBorder="1" applyAlignment="1">
      <alignment horizontal="center" vertical="center" wrapText="1"/>
    </xf>
    <xf numFmtId="49" fontId="13" fillId="2" borderId="4" xfId="110" applyNumberFormat="1" applyFont="1" applyFill="1" applyBorder="1" applyAlignment="1">
      <alignment horizontal="center" vertical="top" wrapText="1"/>
    </xf>
    <xf numFmtId="0" fontId="10" fillId="0" borderId="0" xfId="110" applyFont="1" applyFill="1"/>
    <xf numFmtId="0" fontId="15" fillId="0" borderId="0" xfId="110" applyFont="1" applyBorder="1" applyAlignment="1">
      <alignment vertical="top"/>
    </xf>
    <xf numFmtId="3" fontId="71" fillId="0" borderId="0" xfId="110" applyNumberFormat="1" applyFont="1" applyBorder="1" applyAlignment="1">
      <alignment horizontal="center" vertical="top"/>
    </xf>
    <xf numFmtId="0" fontId="17" fillId="0" borderId="0" xfId="110" applyFont="1"/>
    <xf numFmtId="3" fontId="71" fillId="0" borderId="6" xfId="110" applyNumberFormat="1" applyFont="1" applyBorder="1" applyAlignment="1">
      <alignment horizontal="center" vertical="top"/>
    </xf>
    <xf numFmtId="0" fontId="15" fillId="0" borderId="0" xfId="110" applyFont="1" applyBorder="1" applyAlignment="1">
      <alignment horizontal="center" vertical="top"/>
    </xf>
    <xf numFmtId="3" fontId="15" fillId="0" borderId="0" xfId="110" applyNumberFormat="1" applyFont="1" applyBorder="1" applyAlignment="1">
      <alignment horizontal="center" vertical="top"/>
    </xf>
    <xf numFmtId="49" fontId="13" fillId="2" borderId="5" xfId="110" applyNumberFormat="1" applyFont="1" applyFill="1" applyBorder="1" applyAlignment="1">
      <alignment horizontal="center" vertical="top" wrapText="1"/>
    </xf>
    <xf numFmtId="0" fontId="13" fillId="0" borderId="0" xfId="110" applyFont="1" applyBorder="1" applyAlignment="1">
      <alignment horizontal="center" vertical="top"/>
    </xf>
    <xf numFmtId="3" fontId="13" fillId="0" borderId="0" xfId="110" applyNumberFormat="1" applyFont="1" applyBorder="1" applyAlignment="1">
      <alignment horizontal="center" vertical="top"/>
    </xf>
    <xf numFmtId="3" fontId="13" fillId="0" borderId="6" xfId="110" applyNumberFormat="1" applyFont="1" applyBorder="1" applyAlignment="1">
      <alignment horizontal="center" vertical="top"/>
    </xf>
    <xf numFmtId="3" fontId="13" fillId="0" borderId="0" xfId="110" applyNumberFormat="1" applyFont="1" applyBorder="1" applyAlignment="1">
      <alignment vertical="top"/>
    </xf>
    <xf numFmtId="0" fontId="13" fillId="2" borderId="4" xfId="110" applyNumberFormat="1" applyFont="1" applyFill="1" applyBorder="1" applyAlignment="1">
      <alignment horizontal="center" vertical="top" wrapText="1"/>
    </xf>
    <xf numFmtId="49" fontId="13" fillId="2" borderId="4" xfId="110" quotePrefix="1" applyNumberFormat="1" applyFont="1" applyFill="1" applyBorder="1" applyAlignment="1">
      <alignment horizontal="center" vertical="top" wrapText="1"/>
    </xf>
    <xf numFmtId="0" fontId="13" fillId="0" borderId="15" xfId="110" applyFont="1" applyFill="1" applyBorder="1" applyAlignment="1">
      <alignment vertical="top"/>
    </xf>
    <xf numFmtId="0" fontId="70" fillId="0" borderId="0" xfId="110" applyFont="1" applyFill="1" applyBorder="1" applyAlignment="1">
      <alignment vertical="top"/>
    </xf>
    <xf numFmtId="0" fontId="13" fillId="0" borderId="0" xfId="110" applyFont="1" applyFill="1" applyBorder="1" applyAlignment="1">
      <alignment vertical="top"/>
    </xf>
    <xf numFmtId="3" fontId="13" fillId="0" borderId="0" xfId="110" applyNumberFormat="1" applyFont="1" applyFill="1" applyBorder="1" applyAlignment="1">
      <alignment vertical="top"/>
    </xf>
    <xf numFmtId="0" fontId="13" fillId="0" borderId="10" xfId="110" applyFont="1" applyFill="1" applyBorder="1" applyAlignment="1">
      <alignment vertical="top"/>
    </xf>
    <xf numFmtId="0" fontId="70" fillId="0" borderId="0" xfId="110" applyFont="1" applyBorder="1" applyAlignment="1">
      <alignment vertical="top"/>
    </xf>
    <xf numFmtId="0" fontId="70" fillId="0" borderId="0" xfId="110" applyFont="1" applyBorder="1" applyAlignment="1">
      <alignment horizontal="left" vertical="top" wrapText="1"/>
    </xf>
    <xf numFmtId="0" fontId="72" fillId="0" borderId="0" xfId="110" applyFont="1" applyBorder="1" applyAlignment="1">
      <alignment horizontal="center" vertical="top" wrapText="1"/>
    </xf>
    <xf numFmtId="0" fontId="13" fillId="0" borderId="6" xfId="110" applyFont="1" applyBorder="1" applyAlignment="1">
      <alignment horizontal="center" vertical="top"/>
    </xf>
    <xf numFmtId="3" fontId="13" fillId="0" borderId="6" xfId="110" applyNumberFormat="1" applyFont="1" applyBorder="1" applyAlignment="1">
      <alignment vertical="top"/>
    </xf>
    <xf numFmtId="0" fontId="70" fillId="0" borderId="0" xfId="110" applyFont="1" applyBorder="1" applyAlignment="1">
      <alignment horizontal="center" vertical="top"/>
    </xf>
    <xf numFmtId="0" fontId="70" fillId="0" borderId="6" xfId="110" applyFont="1" applyBorder="1" applyAlignment="1">
      <alignment horizontal="center" vertical="top"/>
    </xf>
    <xf numFmtId="49" fontId="15" fillId="36" borderId="5" xfId="110" applyNumberFormat="1" applyFont="1" applyFill="1" applyBorder="1" applyAlignment="1">
      <alignment horizontal="center" vertical="center" wrapText="1"/>
    </xf>
    <xf numFmtId="0" fontId="75" fillId="37" borderId="4" xfId="111" applyFont="1" applyFill="1" applyBorder="1" applyAlignment="1">
      <alignment horizontal="center" vertical="center" wrapText="1"/>
    </xf>
    <xf numFmtId="0" fontId="75" fillId="37" borderId="4" xfId="111" applyFont="1" applyFill="1" applyBorder="1" applyAlignment="1">
      <alignment horizontal="justify" vertical="center" wrapText="1"/>
    </xf>
    <xf numFmtId="9" fontId="75" fillId="37" borderId="4" xfId="111" applyNumberFormat="1" applyFont="1" applyFill="1" applyBorder="1" applyAlignment="1">
      <alignment horizontal="center" vertical="center" wrapText="1"/>
    </xf>
    <xf numFmtId="2" fontId="75" fillId="37" borderId="4" xfId="113" applyNumberFormat="1" applyFont="1" applyFill="1" applyBorder="1" applyAlignment="1">
      <alignment horizontal="justify" vertical="center" wrapText="1"/>
    </xf>
    <xf numFmtId="0" fontId="17" fillId="0" borderId="12" xfId="0" applyFont="1" applyFill="1" applyBorder="1" applyAlignment="1">
      <alignment horizontal="justify" vertical="center"/>
    </xf>
    <xf numFmtId="43" fontId="76" fillId="0" borderId="4" xfId="1" applyNumberFormat="1" applyFont="1" applyFill="1" applyBorder="1" applyAlignment="1">
      <alignment horizontal="right" vertical="center" wrapText="1" indent="1"/>
    </xf>
    <xf numFmtId="0" fontId="13" fillId="0" borderId="15" xfId="110" applyFont="1" applyBorder="1" applyAlignment="1">
      <alignment vertical="top"/>
    </xf>
    <xf numFmtId="0" fontId="13" fillId="0" borderId="0" xfId="110" applyFont="1" applyBorder="1" applyAlignment="1">
      <alignment vertical="top"/>
    </xf>
    <xf numFmtId="0" fontId="13" fillId="0" borderId="10" xfId="110" applyFont="1" applyBorder="1" applyAlignment="1">
      <alignment vertical="top"/>
    </xf>
    <xf numFmtId="0" fontId="13" fillId="0" borderId="0" xfId="110" applyFont="1" applyBorder="1" applyAlignment="1">
      <alignment horizontal="center" vertical="top"/>
    </xf>
    <xf numFmtId="0" fontId="15" fillId="2" borderId="12" xfId="110" applyFont="1" applyFill="1" applyBorder="1" applyAlignment="1">
      <alignment horizontal="center" vertical="center" wrapText="1"/>
    </xf>
    <xf numFmtId="0" fontId="17" fillId="0" borderId="11" xfId="0" applyFont="1" applyBorder="1" applyAlignment="1">
      <alignment horizontal="justify" vertical="center" wrapText="1"/>
    </xf>
    <xf numFmtId="43" fontId="17" fillId="0" borderId="1" xfId="0" applyNumberFormat="1" applyFont="1" applyBorder="1" applyAlignment="1">
      <alignment vertical="center" wrapText="1"/>
    </xf>
    <xf numFmtId="43" fontId="17" fillId="0" borderId="3" xfId="0" applyNumberFormat="1" applyFont="1" applyBorder="1" applyAlignment="1">
      <alignment vertical="center" wrapText="1"/>
    </xf>
    <xf numFmtId="0" fontId="15" fillId="39" borderId="5" xfId="0" applyFont="1" applyFill="1" applyBorder="1" applyAlignment="1">
      <alignment horizontal="center" vertical="center" wrapText="1"/>
    </xf>
    <xf numFmtId="43" fontId="74" fillId="39" borderId="4" xfId="0" applyNumberFormat="1" applyFont="1" applyFill="1" applyBorder="1" applyAlignment="1">
      <alignment vertical="center" wrapText="1"/>
    </xf>
    <xf numFmtId="43" fontId="17" fillId="39" borderId="4" xfId="0" applyNumberFormat="1" applyFont="1" applyFill="1" applyBorder="1" applyAlignment="1">
      <alignment vertical="center" wrapText="1"/>
    </xf>
    <xf numFmtId="0" fontId="17" fillId="39" borderId="7" xfId="0" applyFont="1" applyFill="1" applyBorder="1"/>
    <xf numFmtId="0" fontId="17" fillId="39" borderId="12" xfId="0" applyFont="1" applyFill="1" applyBorder="1" applyAlignment="1">
      <alignment horizontal="justify" vertical="top"/>
    </xf>
    <xf numFmtId="0" fontId="15" fillId="39" borderId="3" xfId="0" applyFont="1" applyFill="1" applyBorder="1" applyAlignment="1">
      <alignment horizontal="center" vertical="center" wrapText="1"/>
    </xf>
    <xf numFmtId="43" fontId="74" fillId="39" borderId="3" xfId="0" quotePrefix="1" applyNumberFormat="1" applyFont="1" applyFill="1" applyBorder="1" applyAlignment="1">
      <alignment horizontal="center" vertical="center" wrapText="1"/>
    </xf>
    <xf numFmtId="43" fontId="15" fillId="39" borderId="3" xfId="0" quotePrefix="1" applyNumberFormat="1" applyFont="1" applyFill="1" applyBorder="1" applyAlignment="1">
      <alignment horizontal="center" vertical="center" wrapText="1"/>
    </xf>
    <xf numFmtId="0" fontId="15" fillId="39" borderId="6" xfId="0" quotePrefix="1" applyFont="1" applyFill="1" applyBorder="1" applyAlignment="1">
      <alignment horizontal="center"/>
    </xf>
    <xf numFmtId="0" fontId="17" fillId="39" borderId="11" xfId="0" applyFont="1" applyFill="1" applyBorder="1"/>
    <xf numFmtId="0" fontId="15" fillId="39" borderId="4" xfId="0" applyFont="1" applyFill="1" applyBorder="1" applyAlignment="1">
      <alignment horizontal="center" vertical="center" wrapText="1"/>
    </xf>
    <xf numFmtId="0" fontId="15" fillId="39" borderId="7" xfId="0" applyFont="1" applyFill="1" applyBorder="1" applyAlignment="1">
      <alignment horizontal="center" vertical="center"/>
    </xf>
    <xf numFmtId="4" fontId="74" fillId="39" borderId="4" xfId="0" applyNumberFormat="1" applyFont="1" applyFill="1" applyBorder="1" applyAlignment="1">
      <alignment horizontal="right" vertical="center"/>
    </xf>
    <xf numFmtId="0" fontId="17" fillId="39" borderId="4" xfId="0" applyFont="1" applyFill="1" applyBorder="1" applyAlignment="1">
      <alignment vertical="center"/>
    </xf>
    <xf numFmtId="0" fontId="17" fillId="39" borderId="36" xfId="0" applyFont="1" applyFill="1" applyBorder="1"/>
    <xf numFmtId="0" fontId="17" fillId="39" borderId="37" xfId="0" applyFont="1" applyFill="1" applyBorder="1" applyAlignment="1">
      <alignment vertical="center"/>
    </xf>
    <xf numFmtId="0" fontId="15" fillId="39" borderId="37" xfId="0" applyFont="1" applyFill="1" applyBorder="1" applyAlignment="1">
      <alignment horizontal="center" vertical="center"/>
    </xf>
    <xf numFmtId="165" fontId="17" fillId="39" borderId="37" xfId="1" applyNumberFormat="1" applyFont="1" applyFill="1" applyBorder="1" applyAlignment="1">
      <alignment vertical="center"/>
    </xf>
    <xf numFmtId="43" fontId="74" fillId="39" borderId="37" xfId="1" applyFont="1" applyFill="1" applyBorder="1" applyAlignment="1">
      <alignment vertical="center"/>
    </xf>
    <xf numFmtId="164" fontId="17" fillId="39" borderId="38" xfId="1" applyNumberFormat="1" applyFont="1" applyFill="1" applyBorder="1" applyAlignment="1">
      <alignment vertical="center"/>
    </xf>
    <xf numFmtId="49" fontId="15" fillId="0" borderId="1" xfId="0" quotePrefix="1" applyNumberFormat="1" applyFont="1" applyBorder="1" applyAlignment="1">
      <alignment horizontal="justify" vertical="center" wrapText="1"/>
    </xf>
    <xf numFmtId="0" fontId="17" fillId="39" borderId="1" xfId="8" applyFont="1" applyFill="1" applyBorder="1" applyAlignment="1">
      <alignment vertical="center"/>
    </xf>
    <xf numFmtId="0" fontId="15" fillId="39" borderId="1" xfId="8" applyFont="1" applyFill="1" applyBorder="1" applyAlignment="1">
      <alignment horizontal="center" vertical="center"/>
    </xf>
    <xf numFmtId="165" fontId="17" fillId="39" borderId="1" xfId="2" applyNumberFormat="1" applyFont="1" applyFill="1" applyBorder="1" applyAlignment="1">
      <alignment vertical="center"/>
    </xf>
    <xf numFmtId="43" fontId="17" fillId="39" borderId="1" xfId="116" applyNumberFormat="1" applyFont="1" applyFill="1" applyBorder="1" applyAlignment="1">
      <alignment vertical="center"/>
    </xf>
    <xf numFmtId="43" fontId="17" fillId="39" borderId="1" xfId="2" applyFont="1" applyFill="1" applyBorder="1" applyAlignment="1">
      <alignment vertical="center"/>
    </xf>
    <xf numFmtId="164" fontId="17" fillId="39" borderId="1" xfId="2" applyNumberFormat="1" applyFont="1" applyFill="1" applyBorder="1" applyAlignment="1">
      <alignment vertical="center"/>
    </xf>
    <xf numFmtId="0" fontId="74" fillId="39" borderId="1" xfId="8" applyFont="1" applyFill="1" applyBorder="1" applyAlignment="1">
      <alignment vertical="center"/>
    </xf>
    <xf numFmtId="0" fontId="74" fillId="39" borderId="1" xfId="8" applyFont="1" applyFill="1" applyBorder="1" applyAlignment="1">
      <alignment horizontal="center" vertical="center"/>
    </xf>
    <xf numFmtId="165" fontId="74" fillId="39" borderId="1" xfId="2" applyNumberFormat="1" applyFont="1" applyFill="1" applyBorder="1" applyAlignment="1">
      <alignment vertical="center"/>
    </xf>
    <xf numFmtId="43" fontId="74" fillId="39" borderId="1" xfId="116" applyNumberFormat="1" applyFont="1" applyFill="1" applyBorder="1" applyAlignment="1">
      <alignment vertical="center"/>
    </xf>
    <xf numFmtId="43" fontId="74" fillId="39" borderId="1" xfId="2" applyFont="1" applyFill="1" applyBorder="1" applyAlignment="1">
      <alignment vertical="center"/>
    </xf>
    <xf numFmtId="164" fontId="74" fillId="39" borderId="1" xfId="2" applyNumberFormat="1" applyFont="1" applyFill="1" applyBorder="1" applyAlignment="1">
      <alignment vertical="center"/>
    </xf>
    <xf numFmtId="0" fontId="71" fillId="0" borderId="1" xfId="168" quotePrefix="1" applyFont="1" applyBorder="1" applyAlignment="1">
      <alignment horizontal="center" vertical="center"/>
    </xf>
    <xf numFmtId="0" fontId="74" fillId="39" borderId="1" xfId="168" applyFont="1" applyFill="1" applyBorder="1" applyAlignment="1">
      <alignment vertical="center"/>
    </xf>
    <xf numFmtId="0" fontId="74" fillId="39" borderId="1" xfId="168" applyFont="1" applyFill="1" applyBorder="1" applyAlignment="1">
      <alignment horizontal="center" vertical="center"/>
    </xf>
    <xf numFmtId="165" fontId="74" fillId="39" borderId="1" xfId="116" applyNumberFormat="1" applyFont="1" applyFill="1" applyBorder="1" applyAlignment="1">
      <alignment vertical="center"/>
    </xf>
    <xf numFmtId="43" fontId="74" fillId="39" borderId="1" xfId="116" applyFont="1" applyFill="1" applyBorder="1" applyAlignment="1">
      <alignment vertical="center"/>
    </xf>
    <xf numFmtId="164" fontId="74" fillId="39" borderId="1" xfId="116" applyNumberFormat="1" applyFont="1" applyFill="1" applyBorder="1" applyAlignment="1">
      <alignment vertical="center"/>
    </xf>
    <xf numFmtId="43" fontId="21" fillId="0" borderId="1" xfId="116" applyFont="1" applyBorder="1" applyAlignment="1">
      <alignment vertical="center"/>
    </xf>
    <xf numFmtId="0" fontId="17" fillId="39" borderId="1" xfId="168" applyFont="1" applyFill="1" applyBorder="1" applyAlignment="1">
      <alignment vertical="center"/>
    </xf>
    <xf numFmtId="165" fontId="17" fillId="39" borderId="1" xfId="116" applyNumberFormat="1" applyFont="1" applyFill="1" applyBorder="1" applyAlignment="1">
      <alignment vertical="center"/>
    </xf>
    <xf numFmtId="43" fontId="17" fillId="39" borderId="1" xfId="116" applyFont="1" applyFill="1" applyBorder="1" applyAlignment="1">
      <alignment vertical="center"/>
    </xf>
    <xf numFmtId="164" fontId="17" fillId="39" borderId="1" xfId="116" applyNumberFormat="1" applyFont="1" applyFill="1" applyBorder="1" applyAlignment="1">
      <alignment vertical="center"/>
    </xf>
    <xf numFmtId="43" fontId="13" fillId="36" borderId="3" xfId="110" applyNumberFormat="1" applyFont="1" applyFill="1" applyBorder="1" applyAlignment="1">
      <alignment horizontal="center" vertical="center" wrapText="1"/>
    </xf>
    <xf numFmtId="0" fontId="13" fillId="0" borderId="14" xfId="110" applyFont="1" applyBorder="1" applyAlignment="1">
      <alignment vertical="top"/>
    </xf>
    <xf numFmtId="0" fontId="13" fillId="0" borderId="6" xfId="110" applyFont="1" applyBorder="1" applyAlignment="1">
      <alignment vertical="top"/>
    </xf>
    <xf numFmtId="0" fontId="13" fillId="0" borderId="11" xfId="110" applyFont="1" applyBorder="1" applyAlignment="1">
      <alignment vertical="top"/>
    </xf>
    <xf numFmtId="43" fontId="13" fillId="0" borderId="4" xfId="112" quotePrefix="1" applyNumberFormat="1" applyFont="1" applyBorder="1" applyAlignment="1">
      <alignment horizontal="right" vertical="center" wrapText="1"/>
    </xf>
    <xf numFmtId="0" fontId="64" fillId="37" borderId="4" xfId="111" applyFont="1" applyFill="1" applyBorder="1" applyAlignment="1">
      <alignment horizontal="center" vertical="center" wrapText="1"/>
    </xf>
    <xf numFmtId="0" fontId="17" fillId="39" borderId="11" xfId="0" applyFont="1" applyFill="1" applyBorder="1" applyAlignment="1">
      <alignment horizontal="justify" vertical="center"/>
    </xf>
    <xf numFmtId="0" fontId="74" fillId="39" borderId="3" xfId="0" applyFont="1" applyFill="1" applyBorder="1" applyAlignment="1">
      <alignment horizontal="center" vertical="center"/>
    </xf>
    <xf numFmtId="0" fontId="74" fillId="39" borderId="3" xfId="0" applyFont="1" applyFill="1" applyBorder="1" applyAlignment="1">
      <alignment horizontal="justify" vertical="center"/>
    </xf>
    <xf numFmtId="43" fontId="74" fillId="39" borderId="3" xfId="0" applyNumberFormat="1" applyFont="1" applyFill="1" applyBorder="1" applyAlignment="1">
      <alignment horizontal="justify" vertical="center"/>
    </xf>
    <xf numFmtId="43" fontId="15" fillId="0" borderId="3" xfId="0" applyNumberFormat="1" applyFont="1" applyFill="1" applyBorder="1" applyAlignment="1">
      <alignment horizontal="justify" vertical="center"/>
    </xf>
    <xf numFmtId="0" fontId="17" fillId="0" borderId="11" xfId="0" applyFont="1" applyFill="1" applyBorder="1" applyAlignment="1">
      <alignment horizontal="justify" vertical="center"/>
    </xf>
    <xf numFmtId="0" fontId="15" fillId="0" borderId="3" xfId="0" applyFont="1" applyFill="1" applyBorder="1" applyAlignment="1">
      <alignment horizontal="center" vertical="center"/>
    </xf>
    <xf numFmtId="0" fontId="15" fillId="39" borderId="1" xfId="0" applyFont="1" applyFill="1" applyBorder="1" applyAlignment="1">
      <alignment horizontal="center" vertical="center"/>
    </xf>
    <xf numFmtId="0" fontId="17" fillId="39" borderId="1" xfId="0" applyFont="1" applyFill="1" applyBorder="1" applyAlignment="1">
      <alignment horizontal="justify" vertical="center"/>
    </xf>
    <xf numFmtId="4" fontId="74" fillId="39" borderId="1" xfId="0" applyNumberFormat="1" applyFont="1" applyFill="1" applyBorder="1" applyAlignment="1">
      <alignment horizontal="right" vertical="center"/>
    </xf>
    <xf numFmtId="0" fontId="15" fillId="0" borderId="1" xfId="0" quotePrefix="1" applyFont="1" applyBorder="1" applyAlignment="1">
      <alignment horizontal="justify" vertical="center" wrapText="1"/>
    </xf>
    <xf numFmtId="0" fontId="17" fillId="0" borderId="4" xfId="12" applyFont="1" applyBorder="1" applyAlignment="1">
      <alignment horizontal="justify" vertical="center" wrapText="1"/>
    </xf>
    <xf numFmtId="0" fontId="66" fillId="39" borderId="4" xfId="12" applyFont="1" applyFill="1" applyBorder="1" applyAlignment="1">
      <alignment horizontal="center" vertical="center" wrapText="1"/>
    </xf>
    <xf numFmtId="43" fontId="66" fillId="39" borderId="4" xfId="12" applyNumberFormat="1" applyFont="1" applyFill="1" applyBorder="1" applyAlignment="1">
      <alignment horizontal="justify" vertical="center"/>
    </xf>
    <xf numFmtId="0" fontId="17" fillId="39" borderId="4" xfId="12" applyFont="1" applyFill="1" applyBorder="1" applyAlignment="1">
      <alignment horizontal="justify" vertical="center"/>
    </xf>
    <xf numFmtId="0" fontId="73" fillId="39" borderId="4" xfId="0" applyFont="1" applyFill="1" applyBorder="1" applyAlignment="1">
      <alignment horizontal="center"/>
    </xf>
    <xf numFmtId="0" fontId="73" fillId="39" borderId="4" xfId="0" applyFont="1" applyFill="1" applyBorder="1"/>
    <xf numFmtId="43" fontId="73" fillId="39" borderId="4" xfId="0" applyNumberFormat="1" applyFont="1" applyFill="1" applyBorder="1"/>
    <xf numFmtId="0" fontId="15" fillId="39" borderId="28" xfId="107" applyFont="1" applyFill="1" applyBorder="1" applyAlignment="1">
      <alignment vertical="center"/>
    </xf>
    <xf numFmtId="0" fontId="15" fillId="39" borderId="0" xfId="108" applyFont="1" applyFill="1" applyBorder="1" applyAlignment="1">
      <alignment vertical="center"/>
    </xf>
    <xf numFmtId="43" fontId="49" fillId="39" borderId="0" xfId="109" applyFont="1" applyFill="1" applyBorder="1" applyAlignment="1">
      <alignment horizontal="center" vertical="center"/>
    </xf>
    <xf numFmtId="169" fontId="49" fillId="39" borderId="0" xfId="109" applyNumberFormat="1" applyFont="1" applyFill="1" applyBorder="1" applyAlignment="1">
      <alignment horizontal="center" vertical="center"/>
    </xf>
    <xf numFmtId="169" fontId="49" fillId="39" borderId="29" xfId="109" applyNumberFormat="1" applyFont="1" applyFill="1" applyBorder="1" applyAlignment="1">
      <alignment horizontal="center" vertical="center"/>
    </xf>
    <xf numFmtId="43" fontId="17" fillId="0" borderId="37" xfId="1" applyFont="1" applyBorder="1" applyAlignment="1">
      <alignment horizontal="center" vertical="center" wrapText="1"/>
    </xf>
    <xf numFmtId="173" fontId="13" fillId="36" borderId="4" xfId="110" applyNumberFormat="1" applyFont="1" applyFill="1" applyBorder="1" applyAlignment="1">
      <alignment horizontal="center" vertical="center" wrapText="1"/>
    </xf>
    <xf numFmtId="172" fontId="13" fillId="36" borderId="4" xfId="110" applyNumberFormat="1" applyFont="1" applyFill="1" applyBorder="1" applyAlignment="1">
      <alignment horizontal="center" vertical="center" wrapText="1"/>
    </xf>
    <xf numFmtId="0" fontId="15" fillId="0" borderId="10" xfId="110" quotePrefix="1" applyFont="1" applyBorder="1" applyAlignment="1">
      <alignment horizontal="justify" vertical="center"/>
    </xf>
    <xf numFmtId="0" fontId="57" fillId="0" borderId="37" xfId="0" applyFont="1" applyBorder="1" applyAlignment="1">
      <alignment vertical="center" wrapText="1"/>
    </xf>
    <xf numFmtId="49" fontId="15" fillId="0" borderId="4" xfId="0" applyNumberFormat="1" applyFont="1" applyBorder="1" applyAlignment="1">
      <alignment horizontal="justify" vertical="center" wrapText="1"/>
    </xf>
    <xf numFmtId="49" fontId="17" fillId="0" borderId="4" xfId="0" applyNumberFormat="1" applyFont="1" applyBorder="1" applyAlignment="1">
      <alignment horizontal="justify" vertical="center" wrapText="1"/>
    </xf>
    <xf numFmtId="49" fontId="15" fillId="0" borderId="3" xfId="0" applyNumberFormat="1" applyFont="1" applyBorder="1" applyAlignment="1">
      <alignment horizontal="justify" vertical="center" wrapText="1"/>
    </xf>
    <xf numFmtId="49" fontId="17" fillId="0" borderId="3" xfId="0" applyNumberFormat="1" applyFont="1" applyBorder="1" applyAlignment="1">
      <alignment horizontal="justify" vertical="center" wrapText="1"/>
    </xf>
    <xf numFmtId="49" fontId="15" fillId="0" borderId="3" xfId="0" applyNumberFormat="1" applyFont="1" applyFill="1" applyBorder="1" applyAlignment="1">
      <alignment horizontal="justify" vertical="center" wrapText="1"/>
    </xf>
    <xf numFmtId="0" fontId="15" fillId="0" borderId="4" xfId="0" applyNumberFormat="1" applyFont="1" applyBorder="1" applyAlignment="1">
      <alignment horizontal="justify" vertical="center" wrapText="1"/>
    </xf>
    <xf numFmtId="0" fontId="15" fillId="0" borderId="15" xfId="110" applyFont="1" applyBorder="1" applyAlignment="1">
      <alignment horizontal="justify" vertical="center"/>
    </xf>
    <xf numFmtId="0" fontId="17" fillId="0" borderId="4" xfId="12" applyFont="1" applyBorder="1" applyAlignment="1">
      <alignment vertical="center" wrapText="1"/>
    </xf>
    <xf numFmtId="0" fontId="65" fillId="0" borderId="4" xfId="12" applyFont="1" applyFill="1" applyBorder="1" applyAlignment="1">
      <alignment horizontal="justify" vertical="center" wrapText="1"/>
    </xf>
    <xf numFmtId="0" fontId="15" fillId="0" borderId="15" xfId="110" quotePrefix="1" applyFont="1" applyBorder="1" applyAlignment="1">
      <alignment horizontal="justify" vertical="center"/>
    </xf>
    <xf numFmtId="0" fontId="15" fillId="0" borderId="0" xfId="110" quotePrefix="1" applyFont="1" applyBorder="1" applyAlignment="1">
      <alignment horizontal="justify" vertical="center"/>
    </xf>
    <xf numFmtId="0" fontId="15" fillId="0" borderId="10" xfId="110" quotePrefix="1" applyFont="1" applyBorder="1" applyAlignment="1">
      <alignment horizontal="justify" vertical="center"/>
    </xf>
    <xf numFmtId="173" fontId="17" fillId="0" borderId="1" xfId="116" applyNumberFormat="1" applyFont="1" applyBorder="1" applyAlignment="1">
      <alignment horizontal="center" vertical="center"/>
    </xf>
    <xf numFmtId="43" fontId="13" fillId="0" borderId="4" xfId="112" quotePrefix="1" applyNumberFormat="1" applyFont="1" applyFill="1" applyBorder="1" applyAlignment="1">
      <alignment horizontal="right" vertical="center" wrapText="1"/>
    </xf>
    <xf numFmtId="43" fontId="17" fillId="0" borderId="1" xfId="0" applyNumberFormat="1" applyFont="1" applyFill="1" applyBorder="1" applyAlignment="1">
      <alignment vertical="center" wrapText="1"/>
    </xf>
    <xf numFmtId="2" fontId="17" fillId="0" borderId="4" xfId="0" applyNumberFormat="1" applyFont="1" applyBorder="1" applyAlignment="1">
      <alignment vertical="center"/>
    </xf>
    <xf numFmtId="173" fontId="15" fillId="0" borderId="37" xfId="0" quotePrefix="1" applyNumberFormat="1" applyFont="1" applyFill="1" applyBorder="1" applyAlignment="1">
      <alignment horizontal="center" vertical="center"/>
    </xf>
    <xf numFmtId="3" fontId="15" fillId="0" borderId="37" xfId="0" quotePrefix="1" applyNumberFormat="1" applyFont="1" applyFill="1" applyBorder="1" applyAlignment="1">
      <alignment horizontal="center" vertical="center"/>
    </xf>
    <xf numFmtId="172" fontId="15" fillId="0" borderId="37" xfId="0" quotePrefix="1" applyNumberFormat="1" applyFont="1" applyFill="1" applyBorder="1" applyAlignment="1">
      <alignment horizontal="center" vertical="center"/>
    </xf>
    <xf numFmtId="0" fontId="77" fillId="0" borderId="0" xfId="0" applyFont="1"/>
    <xf numFmtId="0" fontId="56" fillId="0" borderId="1" xfId="0" quotePrefix="1" applyFont="1" applyFill="1" applyBorder="1" applyAlignment="1">
      <alignment horizontal="center" wrapText="1"/>
    </xf>
    <xf numFmtId="0" fontId="56" fillId="0" borderId="1" xfId="0" applyFont="1" applyBorder="1" applyAlignment="1">
      <alignment wrapText="1"/>
    </xf>
    <xf numFmtId="0" fontId="56" fillId="0" borderId="1" xfId="0" applyFont="1" applyFill="1" applyBorder="1" applyAlignment="1">
      <alignment horizontal="center" vertical="center" wrapText="1"/>
    </xf>
    <xf numFmtId="0" fontId="71" fillId="0" borderId="1" xfId="8" quotePrefix="1" applyFont="1" applyBorder="1" applyAlignment="1">
      <alignment horizontal="center" vertical="center"/>
    </xf>
    <xf numFmtId="0" fontId="73" fillId="0" borderId="0" xfId="8" applyFont="1"/>
    <xf numFmtId="43" fontId="17" fillId="0" borderId="4" xfId="0" applyNumberFormat="1" applyFont="1" applyBorder="1" applyAlignment="1">
      <alignment vertical="center" wrapText="1"/>
    </xf>
    <xf numFmtId="0" fontId="15" fillId="0" borderId="7" xfId="0" applyFont="1" applyBorder="1" applyAlignment="1">
      <alignment horizontal="center" vertical="center"/>
    </xf>
    <xf numFmtId="0" fontId="17" fillId="0" borderId="12" xfId="0" applyFont="1" applyBorder="1" applyAlignment="1">
      <alignment horizontal="justify" vertical="center" wrapText="1"/>
    </xf>
    <xf numFmtId="43" fontId="21" fillId="0" borderId="1" xfId="0" applyNumberFormat="1" applyFont="1" applyBorder="1" applyAlignment="1">
      <alignment vertical="center" wrapText="1"/>
    </xf>
    <xf numFmtId="0" fontId="57" fillId="0" borderId="3" xfId="0" applyFont="1" applyFill="1" applyBorder="1" applyAlignment="1">
      <alignment horizontal="center" vertical="top"/>
    </xf>
    <xf numFmtId="0" fontId="57" fillId="0" borderId="3" xfId="0" applyFont="1" applyBorder="1" applyAlignment="1">
      <alignment vertical="top" wrapText="1"/>
    </xf>
    <xf numFmtId="49" fontId="15" fillId="0" borderId="3" xfId="0" quotePrefix="1" applyNumberFormat="1" applyFont="1" applyBorder="1" applyAlignment="1">
      <alignment horizontal="justify" vertical="center" wrapText="1"/>
    </xf>
    <xf numFmtId="0" fontId="13" fillId="2" borderId="1" xfId="8" applyFont="1" applyFill="1" applyBorder="1" applyAlignment="1">
      <alignment horizontal="center" vertical="center" wrapText="1"/>
    </xf>
    <xf numFmtId="0" fontId="13" fillId="0" borderId="0" xfId="110" applyFont="1" applyBorder="1" applyAlignment="1">
      <alignment vertical="top" wrapText="1"/>
    </xf>
    <xf numFmtId="0" fontId="13" fillId="0" borderId="15" xfId="110" applyFont="1" applyBorder="1" applyAlignment="1">
      <alignment horizontal="justify" vertical="top" wrapText="1"/>
    </xf>
    <xf numFmtId="0" fontId="13" fillId="0" borderId="0" xfId="110" applyFont="1" applyBorder="1" applyAlignment="1">
      <alignment horizontal="justify" vertical="top" wrapText="1"/>
    </xf>
    <xf numFmtId="0" fontId="13" fillId="0" borderId="10" xfId="110" applyFont="1" applyBorder="1" applyAlignment="1">
      <alignment horizontal="justify" vertical="top" wrapText="1"/>
    </xf>
    <xf numFmtId="3" fontId="13" fillId="0" borderId="0" xfId="110" applyNumberFormat="1" applyFont="1" applyBorder="1" applyAlignment="1">
      <alignment horizontal="center" vertical="top"/>
    </xf>
    <xf numFmtId="0" fontId="13" fillId="0" borderId="15" xfId="110" applyFont="1" applyBorder="1" applyAlignment="1">
      <alignment vertical="top"/>
    </xf>
    <xf numFmtId="0" fontId="13" fillId="0" borderId="0" xfId="110" applyFont="1" applyBorder="1" applyAlignment="1">
      <alignment vertical="top"/>
    </xf>
    <xf numFmtId="0" fontId="13" fillId="0" borderId="10" xfId="110" applyFont="1" applyBorder="1" applyAlignment="1">
      <alignment vertical="top"/>
    </xf>
    <xf numFmtId="0" fontId="13" fillId="0" borderId="0" xfId="110" applyFont="1" applyBorder="1" applyAlignment="1">
      <alignment horizontal="center" vertical="top"/>
    </xf>
    <xf numFmtId="0" fontId="70" fillId="0" borderId="0" xfId="110" applyFont="1" applyBorder="1" applyAlignment="1">
      <alignment horizontal="justify" vertical="top" wrapText="1"/>
    </xf>
    <xf numFmtId="0" fontId="72" fillId="0" borderId="15" xfId="110" applyFont="1" applyBorder="1" applyAlignment="1">
      <alignment vertical="top"/>
    </xf>
    <xf numFmtId="0" fontId="72" fillId="0" borderId="0" xfId="110" applyFont="1" applyBorder="1" applyAlignment="1">
      <alignment vertical="top"/>
    </xf>
    <xf numFmtId="0" fontId="72" fillId="0" borderId="10" xfId="110" applyFont="1" applyBorder="1" applyAlignment="1">
      <alignment vertical="top"/>
    </xf>
    <xf numFmtId="0" fontId="13" fillId="0" borderId="6" xfId="110" applyFont="1" applyBorder="1" applyAlignment="1">
      <alignment vertical="top"/>
    </xf>
    <xf numFmtId="0" fontId="13" fillId="0" borderId="11" xfId="110" applyFont="1" applyBorder="1" applyAlignment="1">
      <alignment vertical="top"/>
    </xf>
    <xf numFmtId="0" fontId="13" fillId="0" borderId="15" xfId="110" applyFont="1" applyBorder="1" applyAlignment="1">
      <alignment vertical="top"/>
    </xf>
    <xf numFmtId="0" fontId="13" fillId="0" borderId="0" xfId="110" applyFont="1" applyBorder="1" applyAlignment="1">
      <alignment vertical="top"/>
    </xf>
    <xf numFmtId="0" fontId="13" fillId="0" borderId="10" xfId="110" applyFont="1" applyBorder="1" applyAlignment="1">
      <alignment vertical="top"/>
    </xf>
    <xf numFmtId="0" fontId="13" fillId="0" borderId="15" xfId="110" applyFont="1" applyBorder="1" applyAlignment="1">
      <alignment vertical="top" wrapText="1"/>
    </xf>
    <xf numFmtId="0" fontId="13" fillId="0" borderId="0" xfId="110" applyFont="1" applyBorder="1" applyAlignment="1">
      <alignment vertical="top" wrapText="1"/>
    </xf>
    <xf numFmtId="0" fontId="13" fillId="0" borderId="10" xfId="110" applyFont="1" applyBorder="1" applyAlignment="1">
      <alignment vertical="top" wrapText="1"/>
    </xf>
    <xf numFmtId="0" fontId="13" fillId="0" borderId="0" xfId="110" applyFont="1" applyBorder="1" applyAlignment="1">
      <alignment horizontal="center" vertical="top"/>
    </xf>
    <xf numFmtId="0" fontId="13" fillId="0" borderId="0" xfId="110" applyFont="1" applyBorder="1" applyAlignment="1">
      <alignment horizontal="center" vertical="center" wrapText="1"/>
    </xf>
    <xf numFmtId="3" fontId="13" fillId="0" borderId="0" xfId="110" applyNumberFormat="1" applyFont="1" applyBorder="1" applyAlignment="1">
      <alignment horizontal="center" vertical="top"/>
    </xf>
    <xf numFmtId="0" fontId="15" fillId="0" borderId="0" xfId="8" quotePrefix="1" applyFont="1" applyBorder="1" applyAlignment="1">
      <alignment horizontal="center" vertical="center"/>
    </xf>
    <xf numFmtId="0" fontId="13" fillId="2" borderId="2" xfId="8" applyFont="1" applyFill="1" applyBorder="1" applyAlignment="1">
      <alignment horizontal="center" vertical="center" wrapText="1"/>
    </xf>
    <xf numFmtId="0" fontId="60" fillId="0" borderId="3" xfId="8" applyFont="1" applyBorder="1" applyAlignment="1">
      <alignment horizontal="center" vertical="center"/>
    </xf>
    <xf numFmtId="0" fontId="60" fillId="0" borderId="3" xfId="8" applyFont="1" applyBorder="1" applyAlignment="1">
      <alignment horizontal="justify" vertical="center" wrapText="1"/>
    </xf>
    <xf numFmtId="0" fontId="60" fillId="0" borderId="3" xfId="8" applyFont="1" applyBorder="1" applyAlignment="1">
      <alignment horizontal="center" vertical="center" wrapText="1"/>
    </xf>
    <xf numFmtId="0" fontId="71" fillId="0" borderId="3" xfId="168" quotePrefix="1" applyFont="1" applyBorder="1" applyAlignment="1">
      <alignment horizontal="center" vertical="center"/>
    </xf>
    <xf numFmtId="43" fontId="60" fillId="0" borderId="3" xfId="2" applyFont="1" applyBorder="1" applyAlignment="1">
      <alignment vertical="center"/>
    </xf>
    <xf numFmtId="0" fontId="60" fillId="0" borderId="0" xfId="8" applyFont="1" applyBorder="1" applyAlignment="1">
      <alignment horizontal="center" vertical="center"/>
    </xf>
    <xf numFmtId="0" fontId="60" fillId="0" borderId="0" xfId="8" applyFont="1" applyBorder="1" applyAlignment="1">
      <alignment horizontal="justify" vertical="center" wrapText="1"/>
    </xf>
    <xf numFmtId="0" fontId="60" fillId="0" borderId="0" xfId="8" applyFont="1" applyBorder="1" applyAlignment="1">
      <alignment horizontal="center" vertical="center" wrapText="1"/>
    </xf>
    <xf numFmtId="0" fontId="71" fillId="0" borderId="0" xfId="168" quotePrefix="1" applyFont="1" applyBorder="1" applyAlignment="1">
      <alignment horizontal="center" vertical="center"/>
    </xf>
    <xf numFmtId="0" fontId="17" fillId="0" borderId="0" xfId="8" applyFont="1" applyBorder="1" applyAlignment="1">
      <alignment vertical="center"/>
    </xf>
    <xf numFmtId="43" fontId="74" fillId="0" borderId="1" xfId="116" applyNumberFormat="1" applyFont="1" applyBorder="1" applyAlignment="1">
      <alignment vertical="center"/>
    </xf>
    <xf numFmtId="43" fontId="74" fillId="0" borderId="1" xfId="116" applyFont="1" applyBorder="1" applyAlignment="1">
      <alignment vertical="center"/>
    </xf>
    <xf numFmtId="43" fontId="74" fillId="0" borderId="3" xfId="116" applyNumberFormat="1" applyFont="1" applyBorder="1" applyAlignment="1">
      <alignment vertical="center"/>
    </xf>
    <xf numFmtId="43" fontId="74" fillId="0" borderId="3" xfId="116" applyFont="1" applyBorder="1" applyAlignment="1">
      <alignment vertical="center"/>
    </xf>
    <xf numFmtId="165" fontId="74" fillId="0" borderId="1" xfId="116" applyNumberFormat="1" applyFont="1" applyBorder="1" applyAlignment="1">
      <alignment vertical="center"/>
    </xf>
    <xf numFmtId="0" fontId="74" fillId="0" borderId="1" xfId="8" quotePrefix="1" applyFont="1" applyBorder="1" applyAlignment="1">
      <alignment horizontal="center" vertical="center"/>
    </xf>
    <xf numFmtId="9" fontId="74" fillId="0" borderId="1" xfId="1" applyNumberFormat="1" applyFont="1" applyFill="1" applyBorder="1" applyAlignment="1">
      <alignment vertical="center" wrapText="1"/>
    </xf>
    <xf numFmtId="0" fontId="74" fillId="0" borderId="1" xfId="168" quotePrefix="1" applyFont="1" applyBorder="1" applyAlignment="1">
      <alignment horizontal="center" vertical="center"/>
    </xf>
    <xf numFmtId="9" fontId="74" fillId="0" borderId="3" xfId="1" applyNumberFormat="1" applyFont="1" applyFill="1" applyBorder="1" applyAlignment="1">
      <alignment vertical="center" wrapText="1"/>
    </xf>
    <xf numFmtId="0" fontId="74" fillId="0" borderId="3" xfId="168" quotePrefix="1" applyFont="1" applyBorder="1" applyAlignment="1">
      <alignment horizontal="center" vertical="center"/>
    </xf>
    <xf numFmtId="0" fontId="15" fillId="0" borderId="3" xfId="8" quotePrefix="1" applyFont="1" applyBorder="1" applyAlignment="1">
      <alignment horizontal="center" vertical="center"/>
    </xf>
    <xf numFmtId="0" fontId="74" fillId="0" borderId="0" xfId="168" quotePrefix="1" applyFont="1" applyBorder="1" applyAlignment="1">
      <alignment horizontal="center" vertical="center"/>
    </xf>
    <xf numFmtId="43" fontId="74" fillId="0" borderId="0" xfId="116" applyNumberFormat="1" applyFont="1" applyBorder="1" applyAlignment="1">
      <alignment vertical="center"/>
    </xf>
    <xf numFmtId="43" fontId="74" fillId="0" borderId="0" xfId="116" applyFont="1" applyBorder="1" applyAlignment="1">
      <alignment vertical="center"/>
    </xf>
    <xf numFmtId="0" fontId="13" fillId="0" borderId="15" xfId="110" applyFont="1" applyBorder="1" applyAlignment="1">
      <alignment horizontal="justify" vertical="center" wrapText="1"/>
    </xf>
    <xf numFmtId="0" fontId="13" fillId="0" borderId="0" xfId="110" applyFont="1" applyBorder="1" applyAlignment="1">
      <alignment horizontal="justify" vertical="center" wrapText="1"/>
    </xf>
    <xf numFmtId="0" fontId="13" fillId="0" borderId="10" xfId="110" applyFont="1" applyBorder="1" applyAlignment="1">
      <alignment horizontal="justify" vertical="center" wrapText="1"/>
    </xf>
    <xf numFmtId="0" fontId="15" fillId="0" borderId="6" xfId="110" applyFont="1" applyBorder="1" applyAlignment="1">
      <alignment vertical="top"/>
    </xf>
    <xf numFmtId="3" fontId="15" fillId="0" borderId="6" xfId="110" applyNumberFormat="1" applyFont="1" applyBorder="1" applyAlignment="1">
      <alignment horizontal="center" vertical="top"/>
    </xf>
    <xf numFmtId="0" fontId="13" fillId="0" borderId="13" xfId="110" applyFont="1" applyBorder="1" applyAlignment="1">
      <alignment vertical="top"/>
    </xf>
    <xf numFmtId="0" fontId="13" fillId="36" borderId="15" xfId="110" applyNumberFormat="1" applyFont="1" applyFill="1" applyBorder="1" applyAlignment="1">
      <alignment horizontal="center" vertical="top" wrapText="1"/>
    </xf>
    <xf numFmtId="0" fontId="13" fillId="36" borderId="0" xfId="110" applyNumberFormat="1" applyFont="1" applyFill="1" applyBorder="1" applyAlignment="1">
      <alignment horizontal="center" vertical="top" wrapText="1"/>
    </xf>
    <xf numFmtId="49" fontId="13" fillId="36" borderId="0" xfId="110" applyNumberFormat="1" applyFont="1" applyFill="1" applyBorder="1" applyAlignment="1">
      <alignment horizontal="center" vertical="top" wrapText="1"/>
    </xf>
    <xf numFmtId="3" fontId="13" fillId="36" borderId="0" xfId="110" applyNumberFormat="1" applyFont="1" applyFill="1" applyBorder="1" applyAlignment="1">
      <alignment horizontal="center" vertical="top" wrapText="1"/>
    </xf>
    <xf numFmtId="43" fontId="13" fillId="36" borderId="0" xfId="110" applyNumberFormat="1" applyFont="1" applyFill="1" applyBorder="1" applyAlignment="1">
      <alignment horizontal="center" vertical="top" wrapText="1"/>
    </xf>
    <xf numFmtId="43" fontId="13" fillId="36" borderId="10" xfId="110" applyNumberFormat="1" applyFont="1" applyFill="1" applyBorder="1" applyAlignment="1">
      <alignment horizontal="center" vertical="top" wrapText="1"/>
    </xf>
    <xf numFmtId="0" fontId="15" fillId="0" borderId="10" xfId="110" quotePrefix="1" applyFont="1" applyBorder="1" applyAlignment="1">
      <alignment horizontal="justify" vertical="center"/>
    </xf>
    <xf numFmtId="0" fontId="10" fillId="0" borderId="0" xfId="110" applyFont="1" applyBorder="1" applyAlignment="1">
      <alignment horizontal="left" vertical="top" wrapText="1"/>
    </xf>
    <xf numFmtId="0" fontId="73" fillId="0" borderId="0" xfId="110" applyFont="1" applyBorder="1" applyAlignment="1">
      <alignment horizontal="center" vertical="top" wrapText="1"/>
    </xf>
    <xf numFmtId="3" fontId="13" fillId="0" borderId="0" xfId="110" applyNumberFormat="1" applyFont="1" applyBorder="1" applyAlignment="1">
      <alignment horizontal="center" vertical="top" wrapText="1"/>
    </xf>
    <xf numFmtId="0" fontId="10" fillId="0" borderId="0" xfId="110" applyFont="1" applyAlignment="1">
      <alignment vertical="top" wrapText="1"/>
    </xf>
    <xf numFmtId="0" fontId="79" fillId="0" borderId="0" xfId="0" applyFont="1"/>
    <xf numFmtId="0" fontId="12" fillId="0" borderId="0" xfId="110" applyFont="1" applyAlignment="1">
      <alignment horizontal="left" vertical="center" wrapText="1" indent="13"/>
    </xf>
    <xf numFmtId="0" fontId="0" fillId="0" borderId="0" xfId="0" applyAlignment="1">
      <alignment horizontal="left" vertical="center" wrapText="1" indent="13"/>
    </xf>
    <xf numFmtId="0" fontId="22" fillId="0" borderId="0" xfId="0" applyFont="1" applyAlignment="1">
      <alignment horizontal="center" vertical="center"/>
    </xf>
    <xf numFmtId="0" fontId="22" fillId="0" borderId="0" xfId="0" applyFont="1" applyAlignment="1">
      <alignment horizontal="center" vertical="center" wrapText="1"/>
    </xf>
    <xf numFmtId="0" fontId="12" fillId="0" borderId="13" xfId="110" applyFont="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0" borderId="5" xfId="0" applyFont="1" applyBorder="1" applyAlignment="1">
      <alignment horizontal="justify" vertical="center"/>
    </xf>
    <xf numFmtId="0" fontId="13" fillId="0" borderId="7" xfId="0" applyFont="1" applyBorder="1" applyAlignment="1">
      <alignment horizontal="justify" vertical="center"/>
    </xf>
    <xf numFmtId="0" fontId="13" fillId="0" borderId="12" xfId="0" applyFont="1" applyBorder="1" applyAlignment="1">
      <alignment horizontal="justify" vertical="center"/>
    </xf>
    <xf numFmtId="0" fontId="15" fillId="2" borderId="8" xfId="0" applyFont="1" applyFill="1" applyBorder="1" applyAlignment="1">
      <alignment horizontal="justify" vertical="center" wrapText="1"/>
    </xf>
    <xf numFmtId="0" fontId="15" fillId="2" borderId="9" xfId="0" applyFont="1" applyFill="1" applyBorder="1" applyAlignment="1">
      <alignment horizontal="justify" vertical="center" wrapText="1"/>
    </xf>
    <xf numFmtId="0" fontId="15" fillId="2" borderId="14" xfId="0" applyFont="1" applyFill="1" applyBorder="1" applyAlignment="1">
      <alignment horizontal="justify" vertical="center" wrapText="1"/>
    </xf>
    <xf numFmtId="0" fontId="15" fillId="2" borderId="11" xfId="0" applyFont="1" applyFill="1" applyBorder="1" applyAlignment="1">
      <alignment horizontal="justify" vertical="center" wrapText="1"/>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0" fontId="11" fillId="2" borderId="8" xfId="8" applyFont="1" applyFill="1" applyBorder="1" applyAlignment="1">
      <alignment horizontal="center" vertical="center" wrapText="1"/>
    </xf>
    <xf numFmtId="0" fontId="11" fillId="2" borderId="13" xfId="8" applyFont="1" applyFill="1" applyBorder="1" applyAlignment="1">
      <alignment horizontal="center" vertical="center" wrapText="1"/>
    </xf>
    <xf numFmtId="0" fontId="11" fillId="2" borderId="9" xfId="8" applyFont="1" applyFill="1" applyBorder="1" applyAlignment="1">
      <alignment horizontal="center" vertical="center" wrapText="1"/>
    </xf>
    <xf numFmtId="0" fontId="11" fillId="2" borderId="14" xfId="8" applyFont="1" applyFill="1" applyBorder="1" applyAlignment="1">
      <alignment horizontal="center" vertical="center" wrapText="1"/>
    </xf>
    <xf numFmtId="0" fontId="11" fillId="2" borderId="6" xfId="8" applyFont="1" applyFill="1" applyBorder="1" applyAlignment="1">
      <alignment horizontal="center" vertical="center" wrapText="1"/>
    </xf>
    <xf numFmtId="0" fontId="11" fillId="2" borderId="11" xfId="8" applyFont="1" applyFill="1" applyBorder="1" applyAlignment="1">
      <alignment horizontal="center" vertical="center" wrapText="1"/>
    </xf>
    <xf numFmtId="0" fontId="13"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3" fillId="0" borderId="5" xfId="8" applyFont="1" applyBorder="1" applyAlignment="1">
      <alignment horizontal="justify" vertical="center"/>
    </xf>
    <xf numFmtId="0" fontId="13" fillId="0" borderId="7" xfId="8" applyFont="1" applyBorder="1" applyAlignment="1">
      <alignment horizontal="justify" vertical="center"/>
    </xf>
    <xf numFmtId="0" fontId="13" fillId="0" borderId="12" xfId="8" applyFont="1" applyBorder="1" applyAlignment="1">
      <alignment horizontal="justify" vertical="center"/>
    </xf>
    <xf numFmtId="0" fontId="13" fillId="2" borderId="2" xfId="8" applyFont="1" applyFill="1" applyBorder="1" applyAlignment="1">
      <alignment horizontal="center" vertical="center"/>
    </xf>
    <xf numFmtId="0" fontId="13" fillId="2" borderId="1" xfId="8" applyFont="1" applyFill="1" applyBorder="1" applyAlignment="1">
      <alignment horizontal="center" vertical="center"/>
    </xf>
    <xf numFmtId="0" fontId="13" fillId="2" borderId="3" xfId="8" applyFont="1" applyFill="1" applyBorder="1" applyAlignment="1">
      <alignment horizontal="center" vertical="center"/>
    </xf>
    <xf numFmtId="0" fontId="13" fillId="2" borderId="5" xfId="8" applyFont="1" applyFill="1" applyBorder="1" applyAlignment="1">
      <alignment horizontal="center" vertical="center" wrapText="1"/>
    </xf>
    <xf numFmtId="0" fontId="13" fillId="2" borderId="7"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24" fillId="2" borderId="14" xfId="8" applyFont="1" applyFill="1" applyBorder="1" applyAlignment="1">
      <alignment horizontal="center" vertical="center" wrapText="1"/>
    </xf>
    <xf numFmtId="0" fontId="24" fillId="2" borderId="6" xfId="8" applyFont="1" applyFill="1" applyBorder="1" applyAlignment="1">
      <alignment horizontal="center" vertical="center" wrapText="1"/>
    </xf>
    <xf numFmtId="0" fontId="24" fillId="2" borderId="11" xfId="8" applyFont="1" applyFill="1" applyBorder="1" applyAlignment="1">
      <alignment horizontal="center" vertical="center" wrapText="1"/>
    </xf>
    <xf numFmtId="0" fontId="11" fillId="2" borderId="14" xfId="168" applyFont="1" applyFill="1" applyBorder="1" applyAlignment="1">
      <alignment horizontal="center" vertical="center" wrapText="1"/>
    </xf>
    <xf numFmtId="0" fontId="11" fillId="2" borderId="6" xfId="168" applyFont="1" applyFill="1" applyBorder="1" applyAlignment="1">
      <alignment horizontal="center" vertical="center" wrapText="1"/>
    </xf>
    <xf numFmtId="0" fontId="11" fillId="2" borderId="11" xfId="168" applyFont="1" applyFill="1" applyBorder="1" applyAlignment="1">
      <alignment horizontal="center" vertical="center" wrapText="1"/>
    </xf>
    <xf numFmtId="0" fontId="15" fillId="0" borderId="15" xfId="110" quotePrefix="1" applyFont="1" applyBorder="1" applyAlignment="1">
      <alignment horizontal="justify" vertical="center"/>
    </xf>
    <xf numFmtId="0" fontId="15" fillId="0" borderId="0" xfId="110" quotePrefix="1" applyFont="1" applyBorder="1" applyAlignment="1">
      <alignment horizontal="justify" vertical="center"/>
    </xf>
    <xf numFmtId="0" fontId="15" fillId="0" borderId="10" xfId="110" quotePrefix="1" applyFont="1" applyBorder="1" applyAlignment="1">
      <alignment horizontal="justify" vertical="center"/>
    </xf>
    <xf numFmtId="0" fontId="15" fillId="0" borderId="14" xfId="110" quotePrefix="1" applyFont="1" applyBorder="1" applyAlignment="1">
      <alignment horizontal="justify" vertical="center"/>
    </xf>
    <xf numFmtId="0" fontId="15" fillId="0" borderId="6" xfId="110" quotePrefix="1" applyFont="1" applyBorder="1" applyAlignment="1">
      <alignment horizontal="justify" vertical="center"/>
    </xf>
    <xf numFmtId="0" fontId="15" fillId="0" borderId="11" xfId="110" quotePrefix="1" applyFont="1" applyBorder="1" applyAlignment="1">
      <alignment horizontal="justify" vertical="center"/>
    </xf>
    <xf numFmtId="0" fontId="11" fillId="2" borderId="5" xfId="110" applyFont="1" applyFill="1" applyBorder="1" applyAlignment="1">
      <alignment horizontal="center" vertical="center" wrapText="1"/>
    </xf>
    <xf numFmtId="0" fontId="11" fillId="2" borderId="7" xfId="110" applyFont="1" applyFill="1" applyBorder="1" applyAlignment="1">
      <alignment horizontal="center" vertical="center" wrapText="1"/>
    </xf>
    <xf numFmtId="0" fontId="11" fillId="2" borderId="12" xfId="110" applyFont="1" applyFill="1" applyBorder="1" applyAlignment="1">
      <alignment horizontal="center" vertical="center" wrapText="1"/>
    </xf>
    <xf numFmtId="0" fontId="13" fillId="0" borderId="5" xfId="110" applyFont="1" applyBorder="1" applyAlignment="1">
      <alignment horizontal="justify" vertical="center"/>
    </xf>
    <xf numFmtId="0" fontId="13" fillId="0" borderId="7" xfId="110" applyFont="1" applyBorder="1" applyAlignment="1">
      <alignment horizontal="justify" vertical="center"/>
    </xf>
    <xf numFmtId="0" fontId="13" fillId="0" borderId="12" xfId="110" applyFont="1" applyBorder="1" applyAlignment="1">
      <alignment horizontal="justify" vertical="center"/>
    </xf>
    <xf numFmtId="0" fontId="15" fillId="2" borderId="5" xfId="110" applyFont="1" applyFill="1" applyBorder="1" applyAlignment="1">
      <alignment horizontal="justify" vertical="center" wrapText="1"/>
    </xf>
    <xf numFmtId="0" fontId="15" fillId="2" borderId="7" xfId="110" applyFont="1" applyFill="1" applyBorder="1" applyAlignment="1">
      <alignment horizontal="justify" vertical="center" wrapText="1"/>
    </xf>
    <xf numFmtId="0" fontId="15" fillId="2" borderId="12" xfId="110" applyFont="1" applyFill="1" applyBorder="1" applyAlignment="1">
      <alignment horizontal="justify" vertical="center" wrapText="1"/>
    </xf>
    <xf numFmtId="0" fontId="13" fillId="0" borderId="15" xfId="110" quotePrefix="1" applyFont="1" applyBorder="1" applyAlignment="1">
      <alignment horizontal="justify" vertical="center"/>
    </xf>
    <xf numFmtId="0" fontId="13" fillId="0" borderId="0" xfId="110" quotePrefix="1" applyFont="1" applyBorder="1" applyAlignment="1">
      <alignment horizontal="justify" vertical="center"/>
    </xf>
    <xf numFmtId="0" fontId="13" fillId="0" borderId="10" xfId="110" quotePrefix="1" applyFont="1" applyBorder="1" applyAlignment="1">
      <alignment horizontal="justify" vertical="center"/>
    </xf>
    <xf numFmtId="0" fontId="70" fillId="0" borderId="15" xfId="110" quotePrefix="1" applyFont="1" applyBorder="1" applyAlignment="1">
      <alignment horizontal="justify" vertical="center"/>
    </xf>
    <xf numFmtId="0" fontId="70" fillId="0" borderId="0" xfId="110" quotePrefix="1" applyFont="1" applyBorder="1" applyAlignment="1">
      <alignment horizontal="justify" vertical="center"/>
    </xf>
    <xf numFmtId="0" fontId="70" fillId="0" borderId="10" xfId="110" quotePrefix="1" applyFont="1" applyBorder="1" applyAlignment="1">
      <alignment horizontal="justify" vertical="center"/>
    </xf>
    <xf numFmtId="0" fontId="70" fillId="0" borderId="15" xfId="110" quotePrefix="1" applyFont="1" applyFill="1" applyBorder="1" applyAlignment="1">
      <alignment horizontal="justify" vertical="center"/>
    </xf>
    <xf numFmtId="0" fontId="70" fillId="0" borderId="0" xfId="110" quotePrefix="1" applyFont="1" applyFill="1" applyBorder="1" applyAlignment="1">
      <alignment horizontal="justify" vertical="center"/>
    </xf>
    <xf numFmtId="0" fontId="70" fillId="0" borderId="10" xfId="110" quotePrefix="1" applyFont="1" applyFill="1" applyBorder="1" applyAlignment="1">
      <alignment horizontal="justify" vertical="center"/>
    </xf>
    <xf numFmtId="49" fontId="70" fillId="0" borderId="15" xfId="110" quotePrefix="1" applyNumberFormat="1" applyFont="1" applyBorder="1" applyAlignment="1">
      <alignment horizontal="left" vertical="center" wrapText="1"/>
    </xf>
    <xf numFmtId="49" fontId="70" fillId="0" borderId="0" xfId="110" quotePrefix="1" applyNumberFormat="1" applyFont="1" applyBorder="1" applyAlignment="1">
      <alignment horizontal="left" vertical="center" wrapText="1"/>
    </xf>
    <xf numFmtId="49" fontId="70" fillId="0" borderId="10" xfId="110" quotePrefix="1" applyNumberFormat="1" applyFont="1" applyBorder="1" applyAlignment="1">
      <alignment horizontal="left" vertical="center" wrapText="1"/>
    </xf>
    <xf numFmtId="0" fontId="72" fillId="0" borderId="15" xfId="110" quotePrefix="1" applyFont="1" applyBorder="1" applyAlignment="1">
      <alignment horizontal="justify" vertical="center"/>
    </xf>
    <xf numFmtId="0" fontId="72" fillId="0" borderId="0" xfId="110" quotePrefix="1" applyFont="1" applyBorder="1" applyAlignment="1">
      <alignment horizontal="justify" vertical="center"/>
    </xf>
    <xf numFmtId="0" fontId="72" fillId="0" borderId="10" xfId="110" quotePrefix="1" applyFont="1" applyBorder="1" applyAlignment="1">
      <alignment horizontal="justify" vertical="center"/>
    </xf>
    <xf numFmtId="0" fontId="72" fillId="0" borderId="15" xfId="110" quotePrefix="1" applyFont="1" applyFill="1" applyBorder="1" applyAlignment="1">
      <alignment horizontal="justify" vertical="center"/>
    </xf>
    <xf numFmtId="0" fontId="72" fillId="0" borderId="0" xfId="110" quotePrefix="1" applyFont="1" applyFill="1" applyBorder="1" applyAlignment="1">
      <alignment horizontal="justify" vertical="center"/>
    </xf>
    <xf numFmtId="0" fontId="72" fillId="0" borderId="10" xfId="110" quotePrefix="1" applyFont="1" applyFill="1" applyBorder="1" applyAlignment="1">
      <alignment horizontal="justify" vertical="center"/>
    </xf>
    <xf numFmtId="0" fontId="15" fillId="0" borderId="15" xfId="110" quotePrefix="1" applyFont="1" applyFill="1" applyBorder="1" applyAlignment="1">
      <alignment horizontal="justify" vertical="center"/>
    </xf>
    <xf numFmtId="0" fontId="15" fillId="0" borderId="0" xfId="110" quotePrefix="1" applyFont="1" applyFill="1" applyBorder="1" applyAlignment="1">
      <alignment horizontal="justify" vertical="center"/>
    </xf>
    <xf numFmtId="0" fontId="15" fillId="0" borderId="10" xfId="110" quotePrefix="1" applyFont="1" applyFill="1" applyBorder="1" applyAlignment="1">
      <alignment horizontal="justify" vertical="center"/>
    </xf>
    <xf numFmtId="0" fontId="10" fillId="0" borderId="15" xfId="110" applyFont="1" applyBorder="1" applyAlignment="1">
      <alignment horizontal="justify" vertical="center" wrapText="1"/>
    </xf>
    <xf numFmtId="0" fontId="0" fillId="0" borderId="0" xfId="0" applyBorder="1" applyAlignment="1">
      <alignment horizontal="justify" vertical="center" wrapText="1"/>
    </xf>
    <xf numFmtId="0" fontId="0" fillId="0" borderId="10" xfId="0" applyBorder="1" applyAlignment="1">
      <alignment horizontal="justify" vertical="center" wrapText="1"/>
    </xf>
    <xf numFmtId="0" fontId="14" fillId="0" borderId="15" xfId="110" applyFont="1" applyBorder="1" applyAlignment="1">
      <alignment horizontal="justify" vertical="center" wrapText="1"/>
    </xf>
    <xf numFmtId="0" fontId="78" fillId="0" borderId="0" xfId="0" applyFont="1" applyAlignment="1">
      <alignment horizontal="justify" vertical="center" wrapText="1"/>
    </xf>
    <xf numFmtId="0" fontId="78" fillId="0" borderId="10" xfId="0" applyFont="1" applyBorder="1" applyAlignment="1">
      <alignment horizontal="justify" vertical="center" wrapText="1"/>
    </xf>
    <xf numFmtId="0" fontId="78" fillId="0" borderId="15" xfId="0" applyFont="1" applyBorder="1" applyAlignment="1">
      <alignment horizontal="justify" vertical="center" wrapText="1"/>
    </xf>
    <xf numFmtId="0" fontId="71" fillId="0" borderId="15" xfId="110" applyFont="1" applyBorder="1" applyAlignment="1">
      <alignment horizontal="justify" vertical="justify" wrapText="1"/>
    </xf>
    <xf numFmtId="0" fontId="71" fillId="0" borderId="0" xfId="110" applyFont="1" applyBorder="1" applyAlignment="1">
      <alignment horizontal="justify" vertical="justify" wrapText="1"/>
    </xf>
    <xf numFmtId="0" fontId="71" fillId="0" borderId="10" xfId="110" applyFont="1" applyBorder="1" applyAlignment="1">
      <alignment horizontal="justify" vertical="justify" wrapText="1"/>
    </xf>
    <xf numFmtId="0" fontId="13" fillId="0" borderId="5" xfId="110" applyFont="1" applyFill="1" applyBorder="1" applyAlignment="1">
      <alignment horizontal="justify" vertical="center"/>
    </xf>
    <xf numFmtId="0" fontId="13" fillId="0" borderId="7" xfId="110" applyFont="1" applyFill="1" applyBorder="1" applyAlignment="1">
      <alignment horizontal="justify" vertical="center"/>
    </xf>
    <xf numFmtId="0" fontId="13" fillId="0" borderId="12" xfId="110" applyFont="1" applyFill="1" applyBorder="1" applyAlignment="1">
      <alignment horizontal="justify" vertical="center"/>
    </xf>
    <xf numFmtId="0" fontId="13" fillId="0" borderId="15" xfId="110" applyFont="1" applyBorder="1" applyAlignment="1">
      <alignment horizontal="left" vertical="top" wrapText="1"/>
    </xf>
    <xf numFmtId="0" fontId="13" fillId="0" borderId="0" xfId="110" applyFont="1" applyBorder="1" applyAlignment="1">
      <alignment horizontal="left" vertical="top" wrapText="1"/>
    </xf>
    <xf numFmtId="0" fontId="13" fillId="0" borderId="10" xfId="110" applyFont="1" applyBorder="1" applyAlignment="1">
      <alignment horizontal="left" vertical="top" wrapText="1"/>
    </xf>
    <xf numFmtId="0" fontId="13" fillId="0" borderId="15" xfId="110" applyFont="1" applyBorder="1" applyAlignment="1">
      <alignment horizontal="justify" vertical="top" wrapText="1"/>
    </xf>
    <xf numFmtId="0" fontId="13" fillId="0" borderId="0" xfId="110" applyFont="1" applyBorder="1" applyAlignment="1">
      <alignment horizontal="justify" vertical="top" wrapText="1"/>
    </xf>
    <xf numFmtId="0" fontId="13" fillId="0" borderId="10" xfId="110" applyFont="1" applyBorder="1" applyAlignment="1">
      <alignment horizontal="justify" vertical="top" wrapText="1"/>
    </xf>
    <xf numFmtId="0" fontId="5" fillId="0" borderId="15" xfId="110" applyBorder="1" applyAlignment="1">
      <alignment horizontal="justify" vertical="top" wrapText="1"/>
    </xf>
    <xf numFmtId="0" fontId="5" fillId="0" borderId="0" xfId="110" applyAlignment="1">
      <alignment horizontal="justify" vertical="top" wrapText="1"/>
    </xf>
    <xf numFmtId="0" fontId="5" fillId="0" borderId="10" xfId="110" applyBorder="1" applyAlignment="1">
      <alignment horizontal="justify" vertical="top" wrapText="1"/>
    </xf>
    <xf numFmtId="0" fontId="14" fillId="0" borderId="15" xfId="110" applyFont="1" applyBorder="1" applyAlignment="1">
      <alignment horizontal="justify" vertical="top" wrapText="1"/>
    </xf>
    <xf numFmtId="0" fontId="5" fillId="0" borderId="0" xfId="110" applyFont="1" applyAlignment="1">
      <alignment horizontal="justify" vertical="top" wrapText="1"/>
    </xf>
    <xf numFmtId="0" fontId="5" fillId="0" borderId="10" xfId="110" applyFont="1" applyBorder="1" applyAlignment="1">
      <alignment horizontal="justify" vertical="top" wrapText="1"/>
    </xf>
    <xf numFmtId="0" fontId="5" fillId="0" borderId="15" xfId="110" applyFont="1" applyBorder="1" applyAlignment="1">
      <alignment horizontal="justify" vertical="top" wrapText="1"/>
    </xf>
    <xf numFmtId="0" fontId="14" fillId="0" borderId="8" xfId="110" applyFont="1" applyBorder="1" applyAlignment="1">
      <alignment horizontal="center" vertical="top"/>
    </xf>
    <xf numFmtId="0" fontId="14" fillId="0" borderId="13" xfId="110" applyFont="1" applyBorder="1" applyAlignment="1">
      <alignment horizontal="center" vertical="top"/>
    </xf>
    <xf numFmtId="0" fontId="14" fillId="0" borderId="9" xfId="110" applyFont="1" applyBorder="1" applyAlignment="1">
      <alignment horizontal="center" vertical="top"/>
    </xf>
    <xf numFmtId="0" fontId="13" fillId="0" borderId="15" xfId="110" applyFont="1" applyBorder="1" applyAlignment="1">
      <alignment vertical="top"/>
    </xf>
    <xf numFmtId="0" fontId="13" fillId="0" borderId="0" xfId="110" applyFont="1" applyBorder="1" applyAlignment="1">
      <alignment vertical="top"/>
    </xf>
    <xf numFmtId="0" fontId="13" fillId="0" borderId="10" xfId="110" applyFont="1" applyBorder="1" applyAlignment="1">
      <alignment vertical="top"/>
    </xf>
    <xf numFmtId="0" fontId="15" fillId="2" borderId="2" xfId="110" applyFont="1" applyFill="1" applyBorder="1" applyAlignment="1">
      <alignment horizontal="center" vertical="center" wrapText="1"/>
    </xf>
    <xf numFmtId="0" fontId="15" fillId="2" borderId="3" xfId="110" applyFont="1" applyFill="1" applyBorder="1" applyAlignment="1">
      <alignment horizontal="center" vertical="center" wrapText="1"/>
    </xf>
    <xf numFmtId="0" fontId="15" fillId="2" borderId="8" xfId="110" applyFont="1" applyFill="1" applyBorder="1" applyAlignment="1">
      <alignment horizontal="center" vertical="center" wrapText="1"/>
    </xf>
    <xf numFmtId="0" fontId="15" fillId="2" borderId="14" xfId="110" applyFont="1" applyFill="1" applyBorder="1" applyAlignment="1">
      <alignment horizontal="center" vertical="center" wrapText="1"/>
    </xf>
    <xf numFmtId="0" fontId="15" fillId="2" borderId="5" xfId="110" applyFont="1" applyFill="1" applyBorder="1" applyAlignment="1">
      <alignment horizontal="center" vertical="center" wrapText="1"/>
    </xf>
    <xf numFmtId="0" fontId="15" fillId="2" borderId="7" xfId="110" applyFont="1" applyFill="1" applyBorder="1" applyAlignment="1">
      <alignment horizontal="center" vertical="center" wrapText="1"/>
    </xf>
    <xf numFmtId="0" fontId="15" fillId="2" borderId="12" xfId="110" applyFont="1" applyFill="1" applyBorder="1" applyAlignment="1">
      <alignment horizontal="center" vertical="center" wrapText="1"/>
    </xf>
    <xf numFmtId="0" fontId="13" fillId="0" borderId="5" xfId="110" applyFont="1" applyFill="1" applyBorder="1" applyAlignment="1">
      <alignment horizontal="left" vertical="center" wrapText="1"/>
    </xf>
    <xf numFmtId="0" fontId="13" fillId="0" borderId="7" xfId="110" applyFont="1" applyFill="1" applyBorder="1" applyAlignment="1">
      <alignment horizontal="left" vertical="center" wrapText="1"/>
    </xf>
    <xf numFmtId="0" fontId="13" fillId="0" borderId="12" xfId="110" applyFont="1" applyFill="1" applyBorder="1" applyAlignment="1">
      <alignment horizontal="left" vertical="center" wrapText="1"/>
    </xf>
    <xf numFmtId="0" fontId="13" fillId="0" borderId="15" xfId="110" applyFont="1" applyBorder="1" applyAlignment="1">
      <alignment vertical="top" wrapText="1"/>
    </xf>
    <xf numFmtId="0" fontId="13" fillId="0" borderId="0" xfId="110" applyFont="1" applyBorder="1" applyAlignment="1">
      <alignment vertical="top" wrapText="1"/>
    </xf>
    <xf numFmtId="0" fontId="13" fillId="0" borderId="10" xfId="110" applyFont="1" applyBorder="1" applyAlignment="1">
      <alignment vertical="top" wrapText="1"/>
    </xf>
    <xf numFmtId="0" fontId="13" fillId="0" borderId="15" xfId="110" applyFont="1" applyBorder="1" applyAlignment="1"/>
    <xf numFmtId="0" fontId="13" fillId="0" borderId="0" xfId="110" applyFont="1" applyBorder="1" applyAlignment="1"/>
    <xf numFmtId="0" fontId="13" fillId="0" borderId="10" xfId="110" applyFont="1" applyBorder="1" applyAlignment="1"/>
    <xf numFmtId="0" fontId="13" fillId="0" borderId="14" xfId="110" applyFont="1" applyBorder="1" applyAlignment="1">
      <alignment vertical="top" wrapText="1"/>
    </xf>
    <xf numFmtId="0" fontId="13" fillId="0" borderId="6" xfId="110" applyFont="1" applyBorder="1" applyAlignment="1">
      <alignment vertical="top"/>
    </xf>
    <xf numFmtId="0" fontId="13" fillId="0" borderId="11" xfId="110" applyFont="1" applyBorder="1" applyAlignment="1">
      <alignment vertical="top"/>
    </xf>
    <xf numFmtId="49" fontId="13" fillId="0" borderId="15" xfId="110" applyNumberFormat="1" applyFont="1" applyBorder="1" applyAlignment="1">
      <alignment vertical="top" wrapText="1"/>
    </xf>
    <xf numFmtId="49" fontId="13" fillId="0" borderId="0" xfId="110" applyNumberFormat="1" applyFont="1" applyBorder="1" applyAlignment="1">
      <alignment vertical="top" wrapText="1"/>
    </xf>
    <xf numFmtId="49" fontId="13" fillId="0" borderId="10" xfId="110" applyNumberFormat="1" applyFont="1" applyBorder="1" applyAlignment="1">
      <alignment vertical="top" wrapText="1"/>
    </xf>
    <xf numFmtId="0" fontId="72" fillId="0" borderId="15" xfId="110" applyFont="1" applyBorder="1" applyAlignment="1">
      <alignment horizontal="justify" vertical="top" wrapText="1"/>
    </xf>
    <xf numFmtId="0" fontId="72" fillId="0" borderId="0" xfId="110" applyFont="1" applyBorder="1" applyAlignment="1">
      <alignment horizontal="justify" vertical="top" wrapText="1"/>
    </xf>
    <xf numFmtId="0" fontId="72" fillId="0" borderId="10" xfId="110" applyFont="1" applyBorder="1" applyAlignment="1">
      <alignment horizontal="justify" vertical="top" wrapText="1"/>
    </xf>
    <xf numFmtId="0" fontId="13" fillId="0" borderId="14" xfId="110" applyFont="1" applyBorder="1" applyAlignment="1">
      <alignment horizontal="justify" vertical="center" wrapText="1"/>
    </xf>
    <xf numFmtId="0" fontId="13" fillId="0" borderId="6" xfId="110" applyFont="1" applyBorder="1" applyAlignment="1">
      <alignment horizontal="justify" vertical="center" wrapText="1"/>
    </xf>
    <xf numFmtId="0" fontId="13" fillId="0" borderId="11" xfId="110" applyFont="1" applyBorder="1" applyAlignment="1">
      <alignment horizontal="justify" vertical="center" wrapText="1"/>
    </xf>
    <xf numFmtId="0" fontId="70" fillId="0" borderId="15" xfId="110" applyFont="1" applyBorder="1" applyAlignment="1">
      <alignment horizontal="justify" vertical="top" wrapText="1"/>
    </xf>
    <xf numFmtId="2" fontId="13" fillId="0" borderId="15" xfId="110" applyNumberFormat="1" applyFont="1" applyBorder="1" applyAlignment="1">
      <alignment vertical="top" wrapText="1"/>
    </xf>
    <xf numFmtId="2" fontId="13" fillId="0" borderId="0" xfId="110" applyNumberFormat="1" applyFont="1" applyBorder="1" applyAlignment="1">
      <alignment vertical="top" wrapText="1"/>
    </xf>
    <xf numFmtId="2" fontId="13" fillId="0" borderId="10" xfId="110" applyNumberFormat="1" applyFont="1" applyBorder="1" applyAlignment="1">
      <alignment vertical="top" wrapText="1"/>
    </xf>
    <xf numFmtId="0" fontId="70" fillId="0" borderId="14" xfId="110" applyFont="1" applyBorder="1" applyAlignment="1">
      <alignment horizontal="justify" vertical="center" wrapText="1"/>
    </xf>
    <xf numFmtId="0" fontId="70" fillId="0" borderId="15" xfId="110" applyFont="1" applyBorder="1" applyAlignment="1">
      <alignment horizontal="justify" vertical="center" wrapText="1"/>
    </xf>
    <xf numFmtId="0" fontId="13" fillId="0" borderId="0" xfId="110" applyFont="1" applyBorder="1" applyAlignment="1">
      <alignment horizontal="justify" vertical="center" wrapText="1"/>
    </xf>
    <xf numFmtId="0" fontId="13" fillId="0" borderId="10" xfId="110" applyFont="1" applyBorder="1" applyAlignment="1">
      <alignment horizontal="justify" vertical="center" wrapText="1"/>
    </xf>
    <xf numFmtId="0" fontId="13" fillId="0" borderId="14" xfId="110" applyFont="1" applyBorder="1" applyAlignment="1">
      <alignment vertical="center" wrapText="1"/>
    </xf>
    <xf numFmtId="0" fontId="13" fillId="0" borderId="6" xfId="110" applyFont="1" applyBorder="1" applyAlignment="1">
      <alignment vertical="center" wrapText="1"/>
    </xf>
    <xf numFmtId="0" fontId="13" fillId="0" borderId="11" xfId="110" applyFont="1" applyBorder="1" applyAlignment="1">
      <alignment vertical="center" wrapText="1"/>
    </xf>
    <xf numFmtId="0" fontId="74" fillId="0" borderId="15" xfId="110" applyFont="1" applyBorder="1" applyAlignment="1">
      <alignment horizontal="left" vertical="center" wrapText="1"/>
    </xf>
    <xf numFmtId="0" fontId="71" fillId="0" borderId="0" xfId="110" applyFont="1" applyBorder="1" applyAlignment="1">
      <alignment horizontal="left" vertical="center" wrapText="1"/>
    </xf>
    <xf numFmtId="0" fontId="71" fillId="0" borderId="10" xfId="110" applyFont="1" applyBorder="1" applyAlignment="1">
      <alignment horizontal="left" vertical="center" wrapText="1"/>
    </xf>
    <xf numFmtId="0" fontId="71" fillId="0" borderId="15" xfId="110" applyFont="1" applyBorder="1" applyAlignment="1">
      <alignment horizontal="left" vertical="center" wrapText="1"/>
    </xf>
    <xf numFmtId="0" fontId="70" fillId="0" borderId="0" xfId="110" applyFont="1" applyBorder="1" applyAlignment="1">
      <alignment horizontal="left" vertical="top" wrapText="1"/>
    </xf>
    <xf numFmtId="0" fontId="70" fillId="0" borderId="0" xfId="110" applyFont="1" applyBorder="1" applyAlignment="1">
      <alignment horizontal="justify" vertical="top" wrapText="1"/>
    </xf>
    <xf numFmtId="0" fontId="70" fillId="0" borderId="10" xfId="110" applyFont="1" applyBorder="1" applyAlignment="1">
      <alignment horizontal="justify" vertical="top" wrapText="1"/>
    </xf>
    <xf numFmtId="0" fontId="72" fillId="0" borderId="15" xfId="110" applyFont="1" applyBorder="1" applyAlignment="1">
      <alignment vertical="top"/>
    </xf>
    <xf numFmtId="0" fontId="72" fillId="0" borderId="0" xfId="110" applyFont="1" applyBorder="1" applyAlignment="1">
      <alignment vertical="top"/>
    </xf>
    <xf numFmtId="0" fontId="72" fillId="0" borderId="10" xfId="110" applyFont="1" applyBorder="1" applyAlignment="1">
      <alignment vertical="top"/>
    </xf>
    <xf numFmtId="0" fontId="72" fillId="0" borderId="0" xfId="110" applyFont="1" applyBorder="1" applyAlignment="1">
      <alignment horizontal="justify" vertical="center" wrapText="1"/>
    </xf>
    <xf numFmtId="0" fontId="72" fillId="0" borderId="10" xfId="110" applyFont="1" applyBorder="1" applyAlignment="1">
      <alignment horizontal="justify" vertical="center" wrapText="1"/>
    </xf>
    <xf numFmtId="0" fontId="70" fillId="0" borderId="0" xfId="110" applyFont="1" applyBorder="1" applyAlignment="1">
      <alignment horizontal="justify" vertical="center" wrapText="1"/>
    </xf>
    <xf numFmtId="0" fontId="70" fillId="0" borderId="10" xfId="110" applyFont="1" applyBorder="1" applyAlignment="1">
      <alignment horizontal="justify" vertical="center" wrapText="1"/>
    </xf>
    <xf numFmtId="49" fontId="13" fillId="0" borderId="15" xfId="110" applyNumberFormat="1" applyFont="1" applyBorder="1" applyAlignment="1">
      <alignment horizontal="justify" vertical="top" wrapText="1"/>
    </xf>
    <xf numFmtId="49" fontId="13" fillId="0" borderId="0" xfId="110" applyNumberFormat="1" applyFont="1" applyBorder="1" applyAlignment="1">
      <alignment horizontal="justify" vertical="top" wrapText="1"/>
    </xf>
    <xf numFmtId="49" fontId="13" fillId="0" borderId="10" xfId="110" applyNumberFormat="1" applyFont="1" applyBorder="1" applyAlignment="1">
      <alignment horizontal="justify" vertical="top" wrapText="1"/>
    </xf>
    <xf numFmtId="0" fontId="71" fillId="0" borderId="15" xfId="110" applyFont="1" applyBorder="1" applyAlignment="1">
      <alignment horizontal="left" vertical="top" wrapText="1"/>
    </xf>
    <xf numFmtId="0" fontId="71" fillId="0" borderId="0" xfId="110" applyFont="1" applyBorder="1" applyAlignment="1">
      <alignment horizontal="left" vertical="top" wrapText="1"/>
    </xf>
    <xf numFmtId="0" fontId="71" fillId="0" borderId="10" xfId="110" applyFont="1" applyBorder="1" applyAlignment="1">
      <alignment horizontal="left" vertical="top" wrapText="1"/>
    </xf>
    <xf numFmtId="0" fontId="71" fillId="0" borderId="0" xfId="110" applyFont="1" applyAlignment="1">
      <alignment horizontal="left" vertical="top" wrapText="1"/>
    </xf>
    <xf numFmtId="0" fontId="13" fillId="0" borderId="6" xfId="110" applyFont="1" applyBorder="1" applyAlignment="1">
      <alignment vertical="top" wrapText="1"/>
    </xf>
    <xf numFmtId="0" fontId="13" fillId="0" borderId="11" xfId="110" applyFont="1" applyBorder="1" applyAlignment="1">
      <alignment vertical="top" wrapText="1"/>
    </xf>
    <xf numFmtId="0" fontId="15" fillId="2" borderId="6" xfId="110" applyFont="1" applyFill="1" applyBorder="1" applyAlignment="1">
      <alignment horizontal="center" vertical="center" wrapText="1"/>
    </xf>
    <xf numFmtId="0" fontId="15" fillId="2" borderId="11" xfId="110" applyFont="1" applyFill="1" applyBorder="1" applyAlignment="1">
      <alignment horizontal="center" vertical="center" wrapText="1"/>
    </xf>
    <xf numFmtId="0" fontId="13" fillId="0" borderId="0" xfId="110" applyFont="1" applyBorder="1" applyAlignment="1">
      <alignment horizontal="center" vertical="center"/>
    </xf>
    <xf numFmtId="0" fontId="13" fillId="0" borderId="0" xfId="110" applyFont="1" applyBorder="1" applyAlignment="1">
      <alignment horizontal="center" vertical="top"/>
    </xf>
    <xf numFmtId="0" fontId="14" fillId="0" borderId="0" xfId="110" applyFont="1" applyFill="1" applyBorder="1" applyAlignment="1">
      <alignment horizontal="left" vertical="center" wrapText="1"/>
    </xf>
    <xf numFmtId="3" fontId="70" fillId="0" borderId="0" xfId="110" applyNumberFormat="1" applyFont="1" applyBorder="1" applyAlignment="1">
      <alignment horizontal="center" vertical="top"/>
    </xf>
    <xf numFmtId="3" fontId="70" fillId="0" borderId="6" xfId="110" applyNumberFormat="1" applyFont="1" applyBorder="1" applyAlignment="1">
      <alignment horizontal="center" vertical="top"/>
    </xf>
    <xf numFmtId="0" fontId="13" fillId="0" borderId="0" xfId="110" applyFont="1" applyBorder="1" applyAlignment="1">
      <alignment horizontal="center" vertical="center" wrapText="1"/>
    </xf>
    <xf numFmtId="3" fontId="13" fillId="0" borderId="0" xfId="110" applyNumberFormat="1" applyFont="1" applyBorder="1" applyAlignment="1">
      <alignment horizontal="center" vertical="top"/>
    </xf>
    <xf numFmtId="2" fontId="13" fillId="0" borderId="14" xfId="110" applyNumberFormat="1" applyFont="1" applyBorder="1" applyAlignment="1">
      <alignment vertical="top" wrapText="1"/>
    </xf>
    <xf numFmtId="2" fontId="13" fillId="0" borderId="6" xfId="110" applyNumberFormat="1" applyFont="1" applyBorder="1" applyAlignment="1">
      <alignment vertical="top" wrapText="1"/>
    </xf>
    <xf numFmtId="2" fontId="13" fillId="0" borderId="11" xfId="110" applyNumberFormat="1" applyFont="1" applyBorder="1" applyAlignment="1">
      <alignment vertical="top" wrapText="1"/>
    </xf>
    <xf numFmtId="0" fontId="13" fillId="0" borderId="15" xfId="110" applyFont="1" applyBorder="1" applyAlignment="1">
      <alignment horizontal="justify" vertical="center" wrapText="1"/>
    </xf>
    <xf numFmtId="0" fontId="10" fillId="0" borderId="0" xfId="110" applyFont="1" applyBorder="1" applyAlignment="1">
      <alignment horizontal="left" wrapText="1"/>
    </xf>
    <xf numFmtId="0" fontId="13" fillId="0" borderId="15" xfId="110" applyFont="1" applyBorder="1" applyAlignment="1">
      <alignment vertical="center" wrapText="1"/>
    </xf>
    <xf numFmtId="0" fontId="13" fillId="0" borderId="0" xfId="110" applyFont="1" applyBorder="1" applyAlignment="1">
      <alignment vertical="center" wrapText="1"/>
    </xf>
    <xf numFmtId="0" fontId="13" fillId="0" borderId="10" xfId="110" applyFont="1" applyBorder="1" applyAlignment="1">
      <alignment vertical="center" wrapText="1"/>
    </xf>
    <xf numFmtId="0" fontId="55" fillId="2" borderId="4" xfId="111" applyFont="1" applyFill="1" applyBorder="1" applyAlignment="1">
      <alignment horizontal="center" vertical="center"/>
    </xf>
    <xf numFmtId="0" fontId="53" fillId="2" borderId="4" xfId="111" applyFont="1" applyFill="1" applyBorder="1" applyAlignment="1">
      <alignment horizontal="center" vertical="center" wrapText="1"/>
    </xf>
    <xf numFmtId="0" fontId="53" fillId="2" borderId="2" xfId="111" applyFont="1" applyFill="1" applyBorder="1" applyAlignment="1">
      <alignment horizontal="center" vertical="center" wrapText="1"/>
    </xf>
    <xf numFmtId="0" fontId="53" fillId="2" borderId="3" xfId="111" applyFont="1" applyFill="1" applyBorder="1" applyAlignment="1">
      <alignment horizontal="center" vertical="center" wrapText="1"/>
    </xf>
    <xf numFmtId="0" fontId="53" fillId="2" borderId="5" xfId="111" applyFont="1" applyFill="1" applyBorder="1" applyAlignment="1">
      <alignment horizontal="center" vertical="center" wrapText="1"/>
    </xf>
    <xf numFmtId="0" fontId="53" fillId="2" borderId="7" xfId="111"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5" fillId="2" borderId="5" xfId="6" applyFont="1" applyFill="1" applyBorder="1" applyAlignment="1">
      <alignment horizontal="left" vertical="center" wrapText="1"/>
    </xf>
    <xf numFmtId="0" fontId="15" fillId="2" borderId="7" xfId="6" applyFont="1" applyFill="1" applyBorder="1" applyAlignment="1">
      <alignment horizontal="left" vertical="center" wrapText="1"/>
    </xf>
    <xf numFmtId="0" fontId="15" fillId="2" borderId="12" xfId="6" applyFont="1" applyFill="1" applyBorder="1" applyAlignment="1">
      <alignment horizontal="left" vertical="center" wrapText="1"/>
    </xf>
    <xf numFmtId="0" fontId="13" fillId="0" borderId="5" xfId="6" applyFont="1" applyBorder="1" applyAlignment="1">
      <alignment horizontal="left" vertical="center"/>
    </xf>
    <xf numFmtId="0" fontId="13" fillId="0" borderId="7" xfId="6" applyFont="1" applyBorder="1" applyAlignment="1">
      <alignment horizontal="left" vertical="center"/>
    </xf>
    <xf numFmtId="0" fontId="13" fillId="0" borderId="12" xfId="6" applyFont="1" applyBorder="1" applyAlignment="1">
      <alignment horizontal="left"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3" fillId="0" borderId="12"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2" xfId="0" applyFont="1" applyFill="1" applyBorder="1" applyAlignment="1">
      <alignment horizontal="center" vertical="center" wrapText="1"/>
    </xf>
    <xf numFmtId="44" fontId="15" fillId="0" borderId="2" xfId="0" quotePrefix="1" applyNumberFormat="1" applyFont="1" applyBorder="1" applyAlignment="1">
      <alignment horizontal="justify" vertical="center" wrapText="1"/>
    </xf>
    <xf numFmtId="44" fontId="15" fillId="0" borderId="1" xfId="0" quotePrefix="1" applyNumberFormat="1" applyFont="1" applyBorder="1" applyAlignment="1">
      <alignment horizontal="justify" vertical="center" wrapText="1"/>
    </xf>
    <xf numFmtId="44" fontId="15" fillId="0" borderId="3" xfId="0" quotePrefix="1" applyNumberFormat="1" applyFont="1" applyBorder="1" applyAlignment="1">
      <alignment horizontal="justify" vertical="center" wrapText="1"/>
    </xf>
    <xf numFmtId="0" fontId="15" fillId="0" borderId="2" xfId="0" quotePrefix="1" applyNumberFormat="1" applyFont="1" applyBorder="1" applyAlignment="1">
      <alignment horizontal="center" vertical="center" wrapText="1"/>
    </xf>
    <xf numFmtId="0" fontId="15" fillId="0" borderId="1" xfId="0" quotePrefix="1" applyNumberFormat="1" applyFont="1" applyBorder="1" applyAlignment="1">
      <alignment horizontal="center" vertical="center" wrapText="1"/>
    </xf>
    <xf numFmtId="0" fontId="15" fillId="0" borderId="3" xfId="0" quotePrefix="1" applyNumberFormat="1" applyFont="1" applyBorder="1" applyAlignment="1">
      <alignment horizontal="center" vertical="center" wrapText="1"/>
    </xf>
    <xf numFmtId="43" fontId="15" fillId="0" borderId="2" xfId="0" quotePrefix="1" applyNumberFormat="1" applyFont="1" applyBorder="1" applyAlignment="1">
      <alignment horizontal="center" vertical="center"/>
    </xf>
    <xf numFmtId="43" fontId="15" fillId="0" borderId="1" xfId="0" quotePrefix="1" applyNumberFormat="1" applyFont="1" applyBorder="1" applyAlignment="1">
      <alignment horizontal="center" vertical="center"/>
    </xf>
    <xf numFmtId="43" fontId="15" fillId="0" borderId="3" xfId="0" quotePrefix="1" applyNumberFormat="1" applyFont="1" applyBorder="1" applyAlignment="1">
      <alignment horizontal="center" vertical="center"/>
    </xf>
    <xf numFmtId="0" fontId="15" fillId="0" borderId="2" xfId="0" quotePrefix="1" applyFont="1" applyBorder="1" applyAlignment="1">
      <alignment horizontal="center" vertical="center" wrapText="1"/>
    </xf>
    <xf numFmtId="0" fontId="15" fillId="0" borderId="1" xfId="0" quotePrefix="1" applyFont="1" applyBorder="1" applyAlignment="1">
      <alignment horizontal="center" vertical="center" wrapText="1"/>
    </xf>
    <xf numFmtId="0" fontId="15" fillId="0" borderId="3" xfId="0" quotePrefix="1" applyFont="1" applyBorder="1" applyAlignment="1">
      <alignment horizontal="center" vertical="center" wrapText="1"/>
    </xf>
    <xf numFmtId="0" fontId="15" fillId="0" borderId="2" xfId="0" quotePrefix="1" applyFont="1" applyBorder="1" applyAlignment="1">
      <alignment horizontal="center" vertical="center"/>
    </xf>
    <xf numFmtId="0" fontId="15" fillId="0" borderId="1" xfId="0" quotePrefix="1" applyFont="1" applyBorder="1" applyAlignment="1">
      <alignment horizontal="center" vertical="center"/>
    </xf>
    <xf numFmtId="0" fontId="15" fillId="0" borderId="3" xfId="0" quotePrefix="1" applyFont="1" applyBorder="1" applyAlignment="1">
      <alignment horizontal="center" vertical="center"/>
    </xf>
    <xf numFmtId="0" fontId="15" fillId="0" borderId="2" xfId="0" quotePrefix="1" applyNumberFormat="1" applyFont="1" applyBorder="1" applyAlignment="1">
      <alignment horizontal="justify" vertical="center" wrapText="1"/>
    </xf>
    <xf numFmtId="0" fontId="15" fillId="0" borderId="1" xfId="0" quotePrefix="1" applyNumberFormat="1" applyFont="1" applyBorder="1" applyAlignment="1">
      <alignment horizontal="justify" vertical="center" wrapText="1"/>
    </xf>
    <xf numFmtId="0" fontId="15" fillId="0" borderId="3" xfId="0" quotePrefix="1" applyNumberFormat="1" applyFont="1" applyBorder="1" applyAlignment="1">
      <alignment horizontal="justify" vertical="center" wrapText="1"/>
    </xf>
    <xf numFmtId="43" fontId="15" fillId="0" borderId="14" xfId="0" quotePrefix="1" applyNumberFormat="1" applyFont="1" applyBorder="1" applyAlignment="1">
      <alignment horizontal="center" vertical="center"/>
    </xf>
    <xf numFmtId="43" fontId="15" fillId="0" borderId="11" xfId="0" quotePrefix="1" applyNumberFormat="1" applyFont="1" applyBorder="1" applyAlignment="1">
      <alignment horizontal="center" vertical="center"/>
    </xf>
    <xf numFmtId="0" fontId="15"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1" fillId="2" borderId="5" xfId="7" applyFont="1" applyFill="1" applyBorder="1" applyAlignment="1">
      <alignment horizontal="center" vertical="center" wrapText="1"/>
    </xf>
    <xf numFmtId="0" fontId="11" fillId="2" borderId="7" xfId="7" applyFont="1" applyFill="1" applyBorder="1" applyAlignment="1">
      <alignment horizontal="center" vertical="center" wrapText="1"/>
    </xf>
    <xf numFmtId="0" fontId="11" fillId="2" borderId="12" xfId="7" applyFont="1" applyFill="1" applyBorder="1" applyAlignment="1">
      <alignment horizontal="center" vertical="center" wrapText="1"/>
    </xf>
    <xf numFmtId="0" fontId="15" fillId="2" borderId="5" xfId="7" applyFont="1" applyFill="1" applyBorder="1" applyAlignment="1">
      <alignment horizontal="center" vertical="center" wrapText="1"/>
    </xf>
    <xf numFmtId="0" fontId="15" fillId="2" borderId="7" xfId="7" applyFont="1" applyFill="1" applyBorder="1" applyAlignment="1">
      <alignment horizontal="center" vertical="center" wrapText="1"/>
    </xf>
    <xf numFmtId="0" fontId="15" fillId="2" borderId="12" xfId="7" applyFont="1" applyFill="1" applyBorder="1" applyAlignment="1">
      <alignment horizontal="center" vertical="center" wrapText="1"/>
    </xf>
    <xf numFmtId="0" fontId="15" fillId="0" borderId="5" xfId="7" applyFont="1" applyBorder="1" applyAlignment="1">
      <alignment horizontal="justify" vertical="center" wrapText="1"/>
    </xf>
    <xf numFmtId="0" fontId="15" fillId="0" borderId="12" xfId="7" applyFont="1" applyBorder="1" applyAlignment="1">
      <alignment horizontal="justify" vertical="center" wrapText="1"/>
    </xf>
    <xf numFmtId="0" fontId="15" fillId="0" borderId="5" xfId="7" applyFont="1" applyFill="1" applyBorder="1" applyAlignment="1">
      <alignment horizontal="justify" vertical="center"/>
    </xf>
    <xf numFmtId="0" fontId="15" fillId="0" borderId="7" xfId="7" applyFont="1" applyFill="1" applyBorder="1" applyAlignment="1">
      <alignment horizontal="justify" vertical="center"/>
    </xf>
    <xf numFmtId="0" fontId="15" fillId="0" borderId="12" xfId="7" applyFont="1" applyFill="1" applyBorder="1" applyAlignment="1">
      <alignment horizontal="justify" vertical="center"/>
    </xf>
    <xf numFmtId="0" fontId="17" fillId="0" borderId="7" xfId="7" applyFont="1" applyBorder="1" applyAlignment="1">
      <alignment horizontal="center"/>
    </xf>
    <xf numFmtId="0" fontId="17" fillId="0" borderId="12" xfId="7" applyFont="1" applyBorder="1"/>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xf numFmtId="0" fontId="17" fillId="2" borderId="7" xfId="0" applyFont="1" applyFill="1" applyBorder="1"/>
    <xf numFmtId="0" fontId="15" fillId="2" borderId="2" xfId="12" applyFont="1" applyFill="1" applyBorder="1" applyAlignment="1">
      <alignment horizontal="center" vertical="center" wrapText="1"/>
    </xf>
    <xf numFmtId="0" fontId="15" fillId="2" borderId="3" xfId="12" applyFont="1" applyFill="1" applyBorder="1" applyAlignment="1">
      <alignment horizontal="center" vertical="center" wrapText="1"/>
    </xf>
    <xf numFmtId="0" fontId="13" fillId="2" borderId="25" xfId="107" applyFont="1" applyFill="1" applyBorder="1" applyAlignment="1">
      <alignment horizontal="center" vertical="center"/>
    </xf>
    <xf numFmtId="0" fontId="13" fillId="2" borderId="26" xfId="107" applyFont="1" applyFill="1" applyBorder="1" applyAlignment="1">
      <alignment horizontal="center" vertical="center"/>
    </xf>
    <xf numFmtId="0" fontId="13" fillId="2" borderId="27" xfId="107" applyFont="1" applyFill="1" applyBorder="1" applyAlignment="1">
      <alignment horizontal="center" vertical="center"/>
    </xf>
    <xf numFmtId="0" fontId="13" fillId="2" borderId="28" xfId="107" applyFont="1" applyFill="1" applyBorder="1" applyAlignment="1">
      <alignment horizontal="center" vertical="center"/>
    </xf>
    <xf numFmtId="0" fontId="13" fillId="2" borderId="0" xfId="107" applyFont="1" applyFill="1" applyBorder="1" applyAlignment="1">
      <alignment horizontal="center" vertical="center"/>
    </xf>
    <xf numFmtId="0" fontId="13" fillId="2" borderId="29" xfId="107" applyFont="1" applyFill="1" applyBorder="1" applyAlignment="1">
      <alignment horizontal="center" vertical="center"/>
    </xf>
    <xf numFmtId="0" fontId="13" fillId="2" borderId="0" xfId="108" applyFont="1" applyFill="1" applyBorder="1" applyAlignment="1">
      <alignment horizontal="center" vertical="center"/>
    </xf>
    <xf numFmtId="0" fontId="13" fillId="2" borderId="29" xfId="108" applyFont="1" applyFill="1" applyBorder="1" applyAlignment="1">
      <alignment horizontal="center" vertical="center"/>
    </xf>
    <xf numFmtId="0" fontId="13" fillId="2" borderId="0" xfId="108" applyFont="1" applyFill="1" applyBorder="1" applyAlignment="1">
      <alignment horizontal="center" vertical="center" wrapText="1"/>
    </xf>
  </cellXfs>
  <cellStyles count="179">
    <cellStyle name="20% - Énfasis1 2" xfId="16"/>
    <cellStyle name="20% - Énfasis1 2 2" xfId="123"/>
    <cellStyle name="20% - Énfasis2 2" xfId="17"/>
    <cellStyle name="20% - Énfasis2 2 2" xfId="124"/>
    <cellStyle name="20% - Énfasis3 2" xfId="18"/>
    <cellStyle name="20% - Énfasis3 2 2" xfId="125"/>
    <cellStyle name="20% - Énfasis4 2" xfId="19"/>
    <cellStyle name="20% - Énfasis4 2 2" xfId="126"/>
    <cellStyle name="20% - Énfasis5 2" xfId="20"/>
    <cellStyle name="20% - Énfasis5 2 2" xfId="127"/>
    <cellStyle name="20% - Énfasis5 3" xfId="21"/>
    <cellStyle name="20% - Énfasis5 3 2" xfId="128"/>
    <cellStyle name="20% - Énfasis6 2" xfId="22"/>
    <cellStyle name="20% - Énfasis6 2 2" xfId="129"/>
    <cellStyle name="20% - Énfasis6 3" xfId="23"/>
    <cellStyle name="20% - Énfasis6 3 2" xfId="130"/>
    <cellStyle name="40% - Énfasis1 2" xfId="24"/>
    <cellStyle name="40% - Énfasis1 2 2" xfId="131"/>
    <cellStyle name="40% - Énfasis1 3" xfId="25"/>
    <cellStyle name="40% - Énfasis1 3 2" xfId="132"/>
    <cellStyle name="40% - Énfasis2 2" xfId="26"/>
    <cellStyle name="40% - Énfasis2 2 2" xfId="133"/>
    <cellStyle name="40% - Énfasis2 3" xfId="27"/>
    <cellStyle name="40% - Énfasis2 3 2" xfId="134"/>
    <cellStyle name="40% - Énfasis3 2" xfId="28"/>
    <cellStyle name="40% - Énfasis3 2 2" xfId="135"/>
    <cellStyle name="40% - Énfasis4 2" xfId="29"/>
    <cellStyle name="40% - Énfasis4 2 2" xfId="136"/>
    <cellStyle name="40% - Énfasis4 3" xfId="30"/>
    <cellStyle name="40% - Énfasis4 3 2" xfId="137"/>
    <cellStyle name="40% - Énfasis5 2" xfId="31"/>
    <cellStyle name="40% - Énfasis5 2 2" xfId="138"/>
    <cellStyle name="40% - Énfasis5 3" xfId="32"/>
    <cellStyle name="40% - Énfasis5 3 2" xfId="139"/>
    <cellStyle name="40% - Énfasis6 2" xfId="33"/>
    <cellStyle name="40% - Énfasis6 2 2" xfId="140"/>
    <cellStyle name="40% - Énfasis6 3" xfId="34"/>
    <cellStyle name="40% - Énfasis6 3 2" xfId="141"/>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2 2" xfId="117"/>
    <cellStyle name="Millares 2 3" xfId="56"/>
    <cellStyle name="Millares 2 3 2" xfId="142"/>
    <cellStyle name="Millares 2 4" xfId="116"/>
    <cellStyle name="Millares 3" xfId="4"/>
    <cellStyle name="Millares 3 2" xfId="57"/>
    <cellStyle name="Millares 3 2 2" xfId="143"/>
    <cellStyle name="Millares 3 3" xfId="118"/>
    <cellStyle name="Millares 4" xfId="5"/>
    <cellStyle name="Millares 4 2" xfId="119"/>
    <cellStyle name="Millares 5" xfId="58"/>
    <cellStyle name="Millares 5 2" xfId="144"/>
    <cellStyle name="Millares 6" xfId="59"/>
    <cellStyle name="Millares 6 2" xfId="145"/>
    <cellStyle name="Millares 7" xfId="60"/>
    <cellStyle name="Millares 7 2" xfId="61"/>
    <cellStyle name="Millares 7 2 2" xfId="147"/>
    <cellStyle name="Millares 7 3" xfId="113"/>
    <cellStyle name="Millares 7 3 2" xfId="178"/>
    <cellStyle name="Millares 7 4" xfId="146"/>
    <cellStyle name="Millares 8" xfId="109"/>
    <cellStyle name="Millares 8 2" xfId="176"/>
    <cellStyle name="Millares 9" xfId="115"/>
    <cellStyle name="Moneda 2" xfId="62"/>
    <cellStyle name="Moneda 2 2" xfId="148"/>
    <cellStyle name="Moneda 3" xfId="63"/>
    <cellStyle name="Moneda 3 2" xfId="149"/>
    <cellStyle name="Neutral 2" xfId="64"/>
    <cellStyle name="Normal" xfId="0" builtinId="0"/>
    <cellStyle name="Normal 10" xfId="65"/>
    <cellStyle name="Normal 10 2" xfId="66"/>
    <cellStyle name="Normal 10 2 2" xfId="110"/>
    <cellStyle name="Normal 11" xfId="67"/>
    <cellStyle name="Normal 11 2" xfId="150"/>
    <cellStyle name="Normal 12" xfId="68"/>
    <cellStyle name="Normal 12 2" xfId="69"/>
    <cellStyle name="Normal 12 2 2" xfId="152"/>
    <cellStyle name="Normal 12 3" xfId="151"/>
    <cellStyle name="Normal 13" xfId="70"/>
    <cellStyle name="Normal 13 2" xfId="71"/>
    <cellStyle name="Normal 13 2 2" xfId="154"/>
    <cellStyle name="Normal 13 3" xfId="153"/>
    <cellStyle name="Normal 14" xfId="72"/>
    <cellStyle name="Normal 14 2" xfId="155"/>
    <cellStyle name="Normal 15" xfId="73"/>
    <cellStyle name="Normal 15 2" xfId="156"/>
    <cellStyle name="Normal 16" xfId="74"/>
    <cellStyle name="Normal 16 2" xfId="157"/>
    <cellStyle name="Normal 17" xfId="75"/>
    <cellStyle name="Normal 17 2" xfId="76"/>
    <cellStyle name="Normal 17 2 2" xfId="159"/>
    <cellStyle name="Normal 17 3" xfId="111"/>
    <cellStyle name="Normal 17 3 2" xfId="177"/>
    <cellStyle name="Normal 17 4" xfId="158"/>
    <cellStyle name="Normal 18" xfId="77"/>
    <cellStyle name="Normal 19" xfId="106"/>
    <cellStyle name="Normal 19 2" xfId="175"/>
    <cellStyle name="Normal 2" xfId="6"/>
    <cellStyle name="Normal 2 2" xfId="7"/>
    <cellStyle name="Normal 2 2 2" xfId="78"/>
    <cellStyle name="Normal 2 2 2 2" xfId="112"/>
    <cellStyle name="Normal 2 3" xfId="79"/>
    <cellStyle name="Normal 2 3 2" xfId="160"/>
    <cellStyle name="Normal 2 4" xfId="80"/>
    <cellStyle name="Normal 2 4 2" xfId="161"/>
    <cellStyle name="Normal 2 5" xfId="81"/>
    <cellStyle name="Normal 2 5 2" xfId="162"/>
    <cellStyle name="Normal 2 6" xfId="82"/>
    <cellStyle name="Normal 2 6 2" xfId="163"/>
    <cellStyle name="Normal 2 7" xfId="83"/>
    <cellStyle name="Normal 2 7 2" xfId="164"/>
    <cellStyle name="Normal 2 8" xfId="84"/>
    <cellStyle name="Normal 2 8 2" xfId="165"/>
    <cellStyle name="Normal 2 9" xfId="107"/>
    <cellStyle name="Normal 2_BASE 2010 B" xfId="85"/>
    <cellStyle name="Normal 3" xfId="8"/>
    <cellStyle name="Normal 3 2" xfId="9"/>
    <cellStyle name="Normal 3 2 2" xfId="120"/>
    <cellStyle name="Normal 3 3" xfId="86"/>
    <cellStyle name="Normal 3 3 2" xfId="166"/>
    <cellStyle name="Normal 3 4" xfId="87"/>
    <cellStyle name="Normal 3 4 2" xfId="167"/>
    <cellStyle name="Normal 3 5" xfId="88"/>
    <cellStyle name="Normal 3 5 2" xfId="168"/>
    <cellStyle name="Normal 3 6" xfId="114"/>
    <cellStyle name="Normal 4" xfId="10"/>
    <cellStyle name="Normal 4 2" xfId="89"/>
    <cellStyle name="Normal 4 2 2" xfId="169"/>
    <cellStyle name="Normal 4 3" xfId="121"/>
    <cellStyle name="Normal 5" xfId="11"/>
    <cellStyle name="Normal 5 2" xfId="90"/>
    <cellStyle name="Normal 5 2 2" xfId="170"/>
    <cellStyle name="Normal 5 3" xfId="91"/>
    <cellStyle name="Normal 5 3 2" xfId="171"/>
    <cellStyle name="Normal 5 4" xfId="122"/>
    <cellStyle name="Normal 6" xfId="92"/>
    <cellStyle name="Normal 6 2" xfId="172"/>
    <cellStyle name="Normal 7" xfId="93"/>
    <cellStyle name="Normal 8" xfId="94"/>
    <cellStyle name="Normal 8 2" xfId="173"/>
    <cellStyle name="Normal 9" xfId="95"/>
    <cellStyle name="Normal_FORMATO IAIE IAT" xfId="12"/>
    <cellStyle name="Normal_Formatos E-M  2008 Benito Juárez" xfId="13"/>
    <cellStyle name="Normal_Invi_07_LEER" xfId="108"/>
    <cellStyle name="Notas 2" xfId="96"/>
    <cellStyle name="Notas 2 2" xfId="174"/>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7">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4.xml"/><Relationship Id="rId68"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7.xml"/><Relationship Id="rId5" Type="http://schemas.openxmlformats.org/officeDocument/2006/relationships/worksheet" Target="worksheets/sheet5.xml"/><Relationship Id="rId61"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5.xml"/><Relationship Id="rId69"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externalLink" Target="externalLinks/externalLink6.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312420</xdr:colOff>
      <xdr:row>13</xdr:row>
      <xdr:rowOff>114300</xdr:rowOff>
    </xdr:from>
    <xdr:to>
      <xdr:col>8</xdr:col>
      <xdr:colOff>1150620</xdr:colOff>
      <xdr:row>18</xdr:row>
      <xdr:rowOff>57150</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3101340" y="3329940"/>
          <a:ext cx="4564380"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21772</xdr:colOff>
      <xdr:row>11</xdr:row>
      <xdr:rowOff>348342</xdr:rowOff>
    </xdr:from>
    <xdr:to>
      <xdr:col>7</xdr:col>
      <xdr:colOff>40821</xdr:colOff>
      <xdr:row>12</xdr:row>
      <xdr:rowOff>770163</xdr:rowOff>
    </xdr:to>
    <xdr:pic>
      <xdr:nvPicPr>
        <xdr:cNvPr id="2" name="Imagen 1">
          <a:extLst>
            <a:ext uri="{FF2B5EF4-FFF2-40B4-BE49-F238E27FC236}">
              <a16:creationId xmlns:a16="http://schemas.microsoft.com/office/drawing/2014/main" xmlns="" id="{00000000-0008-0000-2300-000002000000}"/>
            </a:ext>
          </a:extLst>
        </xdr:cNvPr>
        <xdr:cNvPicPr>
          <a:picLocks noChangeAspect="1"/>
        </xdr:cNvPicPr>
      </xdr:nvPicPr>
      <xdr:blipFill>
        <a:blip xmlns:r="http://schemas.openxmlformats.org/officeDocument/2006/relationships" r:embed="rId1"/>
        <a:stretch>
          <a:fillRect/>
        </a:stretch>
      </xdr:blipFill>
      <xdr:spPr>
        <a:xfrm>
          <a:off x="4223658" y="4430485"/>
          <a:ext cx="6060620" cy="14777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2720340</xdr:colOff>
      <xdr:row>11</xdr:row>
      <xdr:rowOff>91439</xdr:rowOff>
    </xdr:from>
    <xdr:to>
      <xdr:col>5</xdr:col>
      <xdr:colOff>148590</xdr:colOff>
      <xdr:row>15</xdr:row>
      <xdr:rowOff>188594</xdr:rowOff>
    </xdr:to>
    <xdr:pic>
      <xdr:nvPicPr>
        <xdr:cNvPr id="2" name="Imagen 1">
          <a:extLst>
            <a:ext uri="{FF2B5EF4-FFF2-40B4-BE49-F238E27FC236}">
              <a16:creationId xmlns:a16="http://schemas.microsoft.com/office/drawing/2014/main" xmlns="" id="{00000000-0008-0000-2600-000002000000}"/>
            </a:ext>
          </a:extLst>
        </xdr:cNvPr>
        <xdr:cNvPicPr>
          <a:picLocks noChangeAspect="1"/>
        </xdr:cNvPicPr>
      </xdr:nvPicPr>
      <xdr:blipFill>
        <a:blip xmlns:r="http://schemas.openxmlformats.org/officeDocument/2006/relationships" r:embed="rId1"/>
        <a:stretch>
          <a:fillRect/>
        </a:stretch>
      </xdr:blipFill>
      <xdr:spPr>
        <a:xfrm>
          <a:off x="2720340" y="2979419"/>
          <a:ext cx="4149090" cy="10115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236219</xdr:colOff>
      <xdr:row>13</xdr:row>
      <xdr:rowOff>411480</xdr:rowOff>
    </xdr:from>
    <xdr:to>
      <xdr:col>2</xdr:col>
      <xdr:colOff>373380</xdr:colOff>
      <xdr:row>17</xdr:row>
      <xdr:rowOff>0</xdr:rowOff>
    </xdr:to>
    <xdr:pic>
      <xdr:nvPicPr>
        <xdr:cNvPr id="2" name="Imagen 1">
          <a:extLst>
            <a:ext uri="{FF2B5EF4-FFF2-40B4-BE49-F238E27FC236}">
              <a16:creationId xmlns:a16="http://schemas.microsoft.com/office/drawing/2014/main" xmlns="" id="{00000000-0008-0000-2800-000002000000}"/>
            </a:ext>
          </a:extLst>
        </xdr:cNvPr>
        <xdr:cNvPicPr>
          <a:picLocks noChangeAspect="1"/>
        </xdr:cNvPicPr>
      </xdr:nvPicPr>
      <xdr:blipFill>
        <a:blip xmlns:r="http://schemas.openxmlformats.org/officeDocument/2006/relationships" r:embed="rId1"/>
        <a:stretch>
          <a:fillRect/>
        </a:stretch>
      </xdr:blipFill>
      <xdr:spPr>
        <a:xfrm>
          <a:off x="3139439" y="2712720"/>
          <a:ext cx="3611881" cy="95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38-1760\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38-1760\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38-1760\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efreshError="1">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efreshError="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2.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drawing" Target="../drawings/drawing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drawing" Target="../drawings/drawing4.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57.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58.v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59.v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4:M35"/>
  <sheetViews>
    <sheetView showGridLines="0" topLeftCell="A17" zoomScaleNormal="100" workbookViewId="0">
      <selection activeCell="K46" sqref="K46"/>
    </sheetView>
  </sheetViews>
  <sheetFormatPr baseColWidth="10" defaultColWidth="11.42578125" defaultRowHeight="13.5"/>
  <cols>
    <col min="1" max="5" width="11.42578125" style="1"/>
    <col min="6" max="6" width="7.5703125" style="1" customWidth="1"/>
    <col min="7" max="7" width="19.28515625" style="1" customWidth="1"/>
    <col min="8" max="8" width="4.28515625" style="1" customWidth="1"/>
    <col min="9" max="9" width="8.28515625" style="1" customWidth="1"/>
    <col min="10" max="10" width="12.7109375" style="1" customWidth="1"/>
    <col min="11" max="11" width="18.5703125" style="1" customWidth="1"/>
    <col min="12" max="16384" width="11.42578125" style="1"/>
  </cols>
  <sheetData>
    <row r="14" spans="1:13" ht="13.15" customHeight="1">
      <c r="A14" s="563" t="s">
        <v>913</v>
      </c>
      <c r="B14" s="563"/>
      <c r="C14" s="563"/>
      <c r="D14" s="563"/>
      <c r="E14" s="563"/>
      <c r="F14" s="563"/>
      <c r="G14" s="563"/>
      <c r="H14" s="563"/>
      <c r="I14" s="563"/>
      <c r="J14" s="563"/>
      <c r="K14" s="563"/>
      <c r="L14" s="96"/>
      <c r="M14" s="96"/>
    </row>
    <row r="15" spans="1:13" ht="13.15" customHeight="1">
      <c r="A15" s="563"/>
      <c r="B15" s="563"/>
      <c r="C15" s="563"/>
      <c r="D15" s="563"/>
      <c r="E15" s="563"/>
      <c r="F15" s="563"/>
      <c r="G15" s="563"/>
      <c r="H15" s="563"/>
      <c r="I15" s="563"/>
      <c r="J15" s="563"/>
      <c r="K15" s="563"/>
      <c r="L15" s="96"/>
      <c r="M15" s="96"/>
    </row>
    <row r="16" spans="1:13" ht="13.15" customHeight="1">
      <c r="A16" s="563"/>
      <c r="B16" s="563"/>
      <c r="C16" s="563"/>
      <c r="D16" s="563"/>
      <c r="E16" s="563"/>
      <c r="F16" s="563"/>
      <c r="G16" s="563"/>
      <c r="H16" s="563"/>
      <c r="I16" s="563"/>
      <c r="J16" s="563"/>
      <c r="K16" s="563"/>
      <c r="L16" s="96"/>
      <c r="M16" s="96"/>
    </row>
    <row r="18" spans="1:13" ht="15" customHeight="1">
      <c r="A18" s="564" t="s">
        <v>183</v>
      </c>
      <c r="B18" s="564"/>
      <c r="C18" s="564"/>
      <c r="D18" s="564"/>
      <c r="E18" s="564"/>
      <c r="F18" s="564"/>
      <c r="G18" s="564"/>
      <c r="H18" s="564"/>
      <c r="I18" s="564"/>
      <c r="J18" s="564"/>
      <c r="K18" s="564"/>
      <c r="L18" s="96"/>
      <c r="M18" s="96"/>
    </row>
    <row r="19" spans="1:13" ht="15" customHeight="1">
      <c r="A19" s="564"/>
      <c r="B19" s="564"/>
      <c r="C19" s="564"/>
      <c r="D19" s="564"/>
      <c r="E19" s="564"/>
      <c r="F19" s="564"/>
      <c r="G19" s="564"/>
      <c r="H19" s="564"/>
      <c r="I19" s="564"/>
      <c r="J19" s="564"/>
      <c r="K19" s="564"/>
      <c r="L19" s="96"/>
      <c r="M19" s="96"/>
    </row>
    <row r="20" spans="1:13" ht="15" customHeight="1">
      <c r="A20" s="564"/>
      <c r="B20" s="564"/>
      <c r="C20" s="564"/>
      <c r="D20" s="564"/>
      <c r="E20" s="564"/>
      <c r="F20" s="564"/>
      <c r="G20" s="564"/>
      <c r="H20" s="564"/>
      <c r="I20" s="564"/>
      <c r="J20" s="564"/>
      <c r="K20" s="564"/>
      <c r="L20" s="96"/>
      <c r="M20" s="96"/>
    </row>
    <row r="21" spans="1:13" ht="15" customHeight="1">
      <c r="A21" s="564"/>
      <c r="B21" s="564"/>
      <c r="C21" s="564"/>
      <c r="D21" s="564"/>
      <c r="E21" s="564"/>
      <c r="F21" s="564"/>
      <c r="G21" s="564"/>
      <c r="H21" s="564"/>
      <c r="I21" s="564"/>
      <c r="J21" s="564"/>
      <c r="K21" s="564"/>
      <c r="L21" s="96"/>
      <c r="M21" s="96"/>
    </row>
    <row r="22" spans="1:13" ht="13.15" customHeight="1">
      <c r="A22" s="96"/>
      <c r="B22" s="96"/>
      <c r="C22" s="96"/>
      <c r="D22" s="96"/>
      <c r="E22" s="96"/>
      <c r="F22" s="96"/>
      <c r="G22" s="96"/>
      <c r="H22" s="96"/>
      <c r="I22" s="96"/>
      <c r="J22" s="96"/>
      <c r="K22" s="96"/>
      <c r="L22" s="96"/>
      <c r="M22" s="96"/>
    </row>
    <row r="23" spans="1:13" ht="13.15" customHeight="1">
      <c r="A23" s="96"/>
      <c r="B23" s="96"/>
      <c r="C23" s="96"/>
      <c r="D23" s="96"/>
      <c r="E23" s="96"/>
      <c r="F23" s="96"/>
      <c r="G23" s="96"/>
      <c r="H23" s="96"/>
      <c r="I23" s="96"/>
      <c r="J23" s="96"/>
      <c r="K23" s="96"/>
      <c r="L23" s="96"/>
      <c r="M23" s="96"/>
    </row>
    <row r="33" spans="1:13" ht="16.5">
      <c r="A33" s="285" t="s">
        <v>195</v>
      </c>
      <c r="B33" s="285"/>
      <c r="C33" s="285"/>
      <c r="D33" s="286"/>
      <c r="E33" s="286"/>
      <c r="F33" s="287"/>
      <c r="G33" s="287" t="s">
        <v>910</v>
      </c>
      <c r="H33" s="285"/>
      <c r="I33" s="285"/>
      <c r="J33" s="285"/>
      <c r="K33" s="288"/>
      <c r="L33" s="288"/>
      <c r="M33" s="289"/>
    </row>
    <row r="34" spans="1:13">
      <c r="B34" s="565" t="s">
        <v>911</v>
      </c>
      <c r="C34" s="565"/>
      <c r="D34" s="565"/>
      <c r="E34" s="565"/>
      <c r="F34" s="290"/>
      <c r="G34" s="291"/>
      <c r="H34" s="565" t="s">
        <v>912</v>
      </c>
      <c r="I34" s="565"/>
      <c r="J34" s="565"/>
      <c r="K34" s="565"/>
      <c r="L34" s="290"/>
      <c r="M34" s="290"/>
    </row>
    <row r="35" spans="1:13" ht="13.9" customHeight="1">
      <c r="B35" s="291" t="s">
        <v>197</v>
      </c>
      <c r="C35" s="291"/>
      <c r="D35" s="291"/>
      <c r="E35" s="291"/>
      <c r="F35" s="291"/>
      <c r="G35" s="561" t="s">
        <v>196</v>
      </c>
      <c r="H35" s="562"/>
      <c r="I35" s="562"/>
      <c r="J35" s="562"/>
      <c r="K35" s="562"/>
      <c r="L35" s="562"/>
      <c r="M35" s="292"/>
    </row>
  </sheetData>
  <mergeCells count="5">
    <mergeCell ref="G35:L35"/>
    <mergeCell ref="A14:K16"/>
    <mergeCell ref="A18:K21"/>
    <mergeCell ref="B34:E34"/>
    <mergeCell ref="H34:K34"/>
  </mergeCells>
  <printOptions horizontalCentered="1"/>
  <pageMargins left="0.59055118110236227" right="0.59055118110236227" top="0.35433070866141736" bottom="0.35433070866141736" header="0.19685039370078741" footer="0.19685039370078741"/>
  <pageSetup scale="91" orientation="landscape" r:id="rId1"/>
  <headerFooter>
    <oddHeader>&amp;C&amp;G</oddHeader>
    <oddFooter>&amp;C&amp;G&amp;R</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4"/>
  <sheetViews>
    <sheetView showGridLines="0" zoomScale="85" zoomScaleNormal="85" zoomScaleSheetLayoutView="70" workbookViewId="0">
      <selection activeCell="J25" sqref="J25:K25"/>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1" style="32" customWidth="1"/>
    <col min="8" max="8" width="9.28515625" style="32" bestFit="1" customWidth="1"/>
    <col min="9" max="9" width="11.28515625" style="32" bestFit="1" customWidth="1"/>
    <col min="10" max="10" width="10.28515625" style="32" bestFit="1"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406</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33.75">
      <c r="A10" s="201">
        <v>4</v>
      </c>
      <c r="B10" s="201"/>
      <c r="C10" s="201"/>
      <c r="D10" s="201"/>
      <c r="E10" s="201"/>
      <c r="F10" s="215" t="s">
        <v>314</v>
      </c>
      <c r="G10" s="203"/>
      <c r="H10" s="83"/>
      <c r="I10" s="83"/>
      <c r="J10" s="83"/>
      <c r="K10" s="83"/>
      <c r="L10" s="83"/>
      <c r="M10" s="261">
        <v>0</v>
      </c>
      <c r="N10" s="265">
        <v>45000000</v>
      </c>
      <c r="O10" s="265">
        <v>44839951.390000001</v>
      </c>
      <c r="P10" s="265">
        <v>39259278.039999999</v>
      </c>
      <c r="Q10" s="265">
        <f t="shared" ref="Q10:Q15" si="0">+P10</f>
        <v>39259278.039999999</v>
      </c>
      <c r="R10" s="83"/>
      <c r="S10" s="83"/>
      <c r="T10" s="83"/>
      <c r="U10" s="83"/>
    </row>
    <row r="11" spans="1:21" s="84" customFormat="1" ht="11.25">
      <c r="A11" s="201"/>
      <c r="B11" s="201">
        <v>2</v>
      </c>
      <c r="C11" s="201"/>
      <c r="D11" s="201"/>
      <c r="E11" s="201"/>
      <c r="F11" s="215" t="s">
        <v>306</v>
      </c>
      <c r="G11" s="203"/>
      <c r="H11" s="83"/>
      <c r="I11" s="83"/>
      <c r="J11" s="83"/>
      <c r="K11" s="83"/>
      <c r="L11" s="83"/>
      <c r="M11" s="261">
        <v>0</v>
      </c>
      <c r="N11" s="265">
        <v>45000000</v>
      </c>
      <c r="O11" s="265">
        <v>44839951.390000001</v>
      </c>
      <c r="P11" s="265">
        <v>39259278.039999999</v>
      </c>
      <c r="Q11" s="265">
        <f t="shared" si="0"/>
        <v>39259278.039999999</v>
      </c>
      <c r="R11" s="83"/>
      <c r="S11" s="83"/>
      <c r="T11" s="83"/>
      <c r="U11" s="83"/>
    </row>
    <row r="12" spans="1:21" s="84" customFormat="1" ht="22.5">
      <c r="A12" s="201"/>
      <c r="B12" s="201"/>
      <c r="C12" s="201">
        <v>2</v>
      </c>
      <c r="D12" s="201"/>
      <c r="E12" s="201"/>
      <c r="F12" s="215" t="s">
        <v>315</v>
      </c>
      <c r="G12" s="203"/>
      <c r="H12" s="83"/>
      <c r="I12" s="83"/>
      <c r="J12" s="83"/>
      <c r="K12" s="83"/>
      <c r="L12" s="83"/>
      <c r="M12" s="261">
        <v>0</v>
      </c>
      <c r="N12" s="265">
        <v>45000000</v>
      </c>
      <c r="O12" s="265">
        <v>44839951.390000001</v>
      </c>
      <c r="P12" s="265">
        <v>39259278.039999999</v>
      </c>
      <c r="Q12" s="265">
        <f t="shared" si="0"/>
        <v>39259278.039999999</v>
      </c>
      <c r="R12" s="83"/>
      <c r="S12" s="83"/>
      <c r="T12" s="83"/>
      <c r="U12" s="83"/>
    </row>
    <row r="13" spans="1:21" s="84" customFormat="1" ht="11.25">
      <c r="A13" s="201"/>
      <c r="B13" s="201"/>
      <c r="C13" s="201"/>
      <c r="D13" s="201">
        <v>1</v>
      </c>
      <c r="E13" s="201"/>
      <c r="F13" s="215" t="s">
        <v>316</v>
      </c>
      <c r="G13" s="203"/>
      <c r="H13" s="83"/>
      <c r="I13" s="83"/>
      <c r="J13" s="83"/>
      <c r="K13" s="83"/>
      <c r="L13" s="83"/>
      <c r="M13" s="261">
        <v>0</v>
      </c>
      <c r="N13" s="265">
        <v>45000000</v>
      </c>
      <c r="O13" s="265">
        <v>44839951.390000001</v>
      </c>
      <c r="P13" s="265">
        <v>39259278.039999999</v>
      </c>
      <c r="Q13" s="265">
        <f t="shared" si="0"/>
        <v>39259278.039999999</v>
      </c>
      <c r="R13" s="83"/>
      <c r="S13" s="83"/>
      <c r="T13" s="83"/>
      <c r="U13" s="83"/>
    </row>
    <row r="14" spans="1:21" s="84" customFormat="1" ht="28.9" customHeight="1">
      <c r="A14" s="201"/>
      <c r="B14" s="201"/>
      <c r="C14" s="201"/>
      <c r="D14" s="201"/>
      <c r="E14" s="201">
        <v>216</v>
      </c>
      <c r="F14" s="215" t="s">
        <v>318</v>
      </c>
      <c r="G14" s="203" t="s">
        <v>405</v>
      </c>
      <c r="H14" s="263">
        <v>0</v>
      </c>
      <c r="I14" s="263">
        <v>32955</v>
      </c>
      <c r="J14" s="263">
        <v>32955</v>
      </c>
      <c r="K14" s="196">
        <f>IFERROR(J14/H14*100,0)</f>
        <v>0</v>
      </c>
      <c r="L14" s="196">
        <f>+J14/I14*1</f>
        <v>1</v>
      </c>
      <c r="M14" s="261">
        <v>0</v>
      </c>
      <c r="N14" s="265">
        <v>30000000</v>
      </c>
      <c r="O14" s="265">
        <v>29899880.41</v>
      </c>
      <c r="P14" s="265">
        <v>27155583.289999999</v>
      </c>
      <c r="Q14" s="265">
        <f t="shared" si="0"/>
        <v>27155583.289999999</v>
      </c>
      <c r="R14" s="197">
        <f>IFERROR(O14/M14*100,0)</f>
        <v>0</v>
      </c>
      <c r="S14" s="197">
        <f>IFERROR(O14/N14*100,0)</f>
        <v>99.666268033333338</v>
      </c>
      <c r="T14" s="197">
        <f>IFERROR(P14/M14*100,0)</f>
        <v>0</v>
      </c>
      <c r="U14" s="197">
        <f>IFERROR(P14/N14*100,0)</f>
        <v>90.518610966666671</v>
      </c>
    </row>
    <row r="15" spans="1:21" s="84" customFormat="1" ht="33.75">
      <c r="A15" s="201"/>
      <c r="B15" s="201"/>
      <c r="C15" s="201"/>
      <c r="D15" s="201"/>
      <c r="E15" s="201">
        <v>217</v>
      </c>
      <c r="F15" s="215" t="s">
        <v>320</v>
      </c>
      <c r="G15" s="203" t="s">
        <v>310</v>
      </c>
      <c r="H15" s="263">
        <v>0</v>
      </c>
      <c r="I15" s="263">
        <v>2</v>
      </c>
      <c r="J15" s="263">
        <v>2</v>
      </c>
      <c r="K15" s="196">
        <f>IFERROR(J15/H15*100,0)</f>
        <v>0</v>
      </c>
      <c r="L15" s="196">
        <f>+J15/I15*1</f>
        <v>1</v>
      </c>
      <c r="M15" s="261">
        <v>0</v>
      </c>
      <c r="N15" s="265">
        <v>15000000</v>
      </c>
      <c r="O15" s="265">
        <v>14940070.98</v>
      </c>
      <c r="P15" s="265">
        <v>12103694.75</v>
      </c>
      <c r="Q15" s="265">
        <f t="shared" si="0"/>
        <v>12103694.75</v>
      </c>
      <c r="R15" s="197">
        <f>IFERROR(O15/M15*100,0)</f>
        <v>0</v>
      </c>
      <c r="S15" s="197">
        <f>IFERROR(O15/N15*100,0)</f>
        <v>99.60047320000001</v>
      </c>
      <c r="T15" s="197">
        <f>IFERROR(P15/M15*100,0)</f>
        <v>0</v>
      </c>
      <c r="U15" s="197">
        <f>IFERROR(P15/N15*100,0)</f>
        <v>80.691298333333322</v>
      </c>
    </row>
    <row r="16" spans="1:21" s="84" customFormat="1" ht="11.25">
      <c r="A16" s="193"/>
      <c r="B16" s="193"/>
      <c r="C16" s="193"/>
      <c r="D16" s="193"/>
      <c r="E16" s="193"/>
      <c r="F16" s="199"/>
      <c r="G16" s="198"/>
      <c r="H16" s="83"/>
      <c r="I16" s="83"/>
      <c r="J16" s="83"/>
      <c r="K16" s="196"/>
      <c r="L16" s="196"/>
      <c r="M16" s="85"/>
      <c r="N16" s="85"/>
      <c r="O16" s="85"/>
      <c r="P16" s="83"/>
      <c r="Q16" s="83"/>
      <c r="R16" s="197"/>
      <c r="S16" s="197"/>
      <c r="T16" s="197"/>
      <c r="U16" s="197"/>
    </row>
    <row r="17" spans="1:21" s="84" customFormat="1" ht="11.25">
      <c r="A17" s="193"/>
      <c r="B17" s="193"/>
      <c r="C17" s="193"/>
      <c r="D17" s="193"/>
      <c r="E17" s="193"/>
      <c r="F17" s="199"/>
      <c r="G17" s="198"/>
      <c r="H17" s="83"/>
      <c r="I17" s="83"/>
      <c r="J17" s="83"/>
      <c r="K17" s="196"/>
      <c r="L17" s="196"/>
      <c r="M17" s="85"/>
      <c r="N17" s="85"/>
      <c r="O17" s="85"/>
      <c r="P17" s="83"/>
      <c r="Q17" s="83"/>
      <c r="R17" s="197"/>
      <c r="S17" s="197"/>
      <c r="T17" s="197"/>
      <c r="U17" s="197"/>
    </row>
    <row r="18" spans="1:21" s="84" customFormat="1" ht="11.25">
      <c r="A18" s="193"/>
      <c r="B18" s="193"/>
      <c r="C18" s="193"/>
      <c r="D18" s="193"/>
      <c r="E18" s="193"/>
      <c r="F18" s="194"/>
      <c r="G18" s="198"/>
      <c r="H18" s="83"/>
      <c r="I18" s="83"/>
      <c r="J18" s="83"/>
      <c r="K18" s="83"/>
      <c r="L18" s="83"/>
      <c r="M18" s="85"/>
      <c r="N18" s="85"/>
      <c r="O18" s="85"/>
      <c r="P18" s="83"/>
      <c r="Q18" s="83"/>
      <c r="R18" s="83"/>
      <c r="S18" s="83"/>
      <c r="T18" s="83"/>
      <c r="U18" s="83"/>
    </row>
    <row r="19" spans="1:21" s="84" customFormat="1" ht="15" customHeight="1">
      <c r="A19" s="86"/>
      <c r="B19" s="86"/>
      <c r="C19" s="86"/>
      <c r="D19" s="86"/>
      <c r="E19" s="86"/>
      <c r="F19" s="86"/>
      <c r="G19" s="86"/>
      <c r="H19" s="86"/>
      <c r="I19" s="88"/>
      <c r="J19" s="88"/>
      <c r="K19" s="88"/>
      <c r="L19" s="88"/>
      <c r="M19" s="88"/>
      <c r="N19" s="89"/>
      <c r="O19" s="89"/>
      <c r="P19" s="89"/>
      <c r="Q19" s="89"/>
      <c r="R19" s="89"/>
      <c r="S19" s="89"/>
      <c r="T19" s="86"/>
      <c r="U19" s="90"/>
    </row>
    <row r="20" spans="1:21" s="84" customFormat="1" ht="15" customHeight="1">
      <c r="A20" s="409"/>
      <c r="B20" s="409"/>
      <c r="C20" s="409"/>
      <c r="D20" s="409"/>
      <c r="E20" s="409"/>
      <c r="F20" s="410" t="s">
        <v>297</v>
      </c>
      <c r="G20" s="409"/>
      <c r="H20" s="409"/>
      <c r="I20" s="411"/>
      <c r="J20" s="411"/>
      <c r="K20" s="411"/>
      <c r="L20" s="411"/>
      <c r="M20" s="412">
        <v>0</v>
      </c>
      <c r="N20" s="412">
        <v>45000000</v>
      </c>
      <c r="O20" s="412">
        <v>44839951.390000001</v>
      </c>
      <c r="P20" s="412">
        <v>39259278.039999999</v>
      </c>
      <c r="Q20" s="412">
        <v>39259278.039999999</v>
      </c>
      <c r="R20" s="413"/>
      <c r="S20" s="413"/>
      <c r="T20" s="409"/>
      <c r="U20" s="414"/>
    </row>
    <row r="21" spans="1:21" s="84" customFormat="1" ht="15" customHeight="1">
      <c r="A21" s="91"/>
      <c r="B21" s="91"/>
      <c r="C21" s="91"/>
      <c r="D21" s="91"/>
      <c r="E21" s="91"/>
      <c r="F21" s="91"/>
      <c r="G21" s="91"/>
      <c r="H21" s="91"/>
      <c r="I21" s="92"/>
      <c r="J21" s="92"/>
      <c r="K21" s="92"/>
      <c r="L21" s="92"/>
      <c r="M21" s="92"/>
      <c r="N21" s="93"/>
      <c r="O21" s="93"/>
      <c r="P21" s="93"/>
      <c r="Q21" s="93"/>
      <c r="R21" s="93"/>
      <c r="S21" s="93"/>
      <c r="T21" s="91"/>
      <c r="U21" s="94"/>
    </row>
    <row r="22" spans="1:21">
      <c r="A22" s="33"/>
      <c r="B22" s="79"/>
      <c r="C22" s="33"/>
      <c r="D22" s="33"/>
      <c r="F22" s="33"/>
    </row>
    <row r="23" spans="1:21">
      <c r="B23" s="34"/>
      <c r="C23" s="35"/>
      <c r="D23" s="35"/>
      <c r="N23" s="36"/>
      <c r="O23" s="36"/>
    </row>
    <row r="24" spans="1:21">
      <c r="B24" s="37"/>
      <c r="C24" s="37"/>
      <c r="D24" s="37"/>
      <c r="N24" s="38"/>
      <c r="O24"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4"/>
  <sheetViews>
    <sheetView showGridLines="0" zoomScale="85" zoomScaleNormal="85" zoomScaleSheetLayoutView="70" workbookViewId="0">
      <selection activeCell="Q14" sqref="Q14"/>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0.28515625" style="32" bestFit="1"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407</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33.75">
      <c r="A10" s="201">
        <v>4</v>
      </c>
      <c r="B10" s="201"/>
      <c r="C10" s="201"/>
      <c r="D10" s="201"/>
      <c r="E10" s="201"/>
      <c r="F10" s="202" t="s">
        <v>314</v>
      </c>
      <c r="G10" s="203"/>
      <c r="H10" s="83"/>
      <c r="I10" s="83"/>
      <c r="J10" s="83"/>
      <c r="K10" s="83"/>
      <c r="L10" s="83"/>
      <c r="M10" s="261">
        <v>0</v>
      </c>
      <c r="N10" s="265">
        <v>40000000</v>
      </c>
      <c r="O10" s="265">
        <v>39711300.259999998</v>
      </c>
      <c r="P10" s="265">
        <v>35733405.149999999</v>
      </c>
      <c r="Q10" s="265">
        <f>+P10</f>
        <v>35733405.149999999</v>
      </c>
      <c r="R10" s="83"/>
      <c r="S10" s="83"/>
      <c r="T10" s="83"/>
      <c r="U10" s="83"/>
    </row>
    <row r="11" spans="1:21" s="84" customFormat="1" ht="11.25">
      <c r="A11" s="201"/>
      <c r="B11" s="201">
        <v>2</v>
      </c>
      <c r="C11" s="201"/>
      <c r="D11" s="201"/>
      <c r="E11" s="201"/>
      <c r="F11" s="202" t="s">
        <v>306</v>
      </c>
      <c r="G11" s="203"/>
      <c r="H11" s="83"/>
      <c r="I11" s="83"/>
      <c r="J11" s="83"/>
      <c r="K11" s="83"/>
      <c r="L11" s="83"/>
      <c r="M11" s="261">
        <v>0</v>
      </c>
      <c r="N11" s="265">
        <v>40000000</v>
      </c>
      <c r="O11" s="265">
        <v>39711300.259999998</v>
      </c>
      <c r="P11" s="265">
        <v>35733405.149999999</v>
      </c>
      <c r="Q11" s="265">
        <f>+P11</f>
        <v>35733405.149999999</v>
      </c>
      <c r="R11" s="83"/>
      <c r="S11" s="83"/>
      <c r="T11" s="83"/>
      <c r="U11" s="83"/>
    </row>
    <row r="12" spans="1:21" s="84" customFormat="1" ht="22.5">
      <c r="A12" s="201"/>
      <c r="B12" s="201"/>
      <c r="C12" s="201">
        <v>2</v>
      </c>
      <c r="D12" s="201"/>
      <c r="E12" s="201"/>
      <c r="F12" s="202" t="s">
        <v>315</v>
      </c>
      <c r="G12" s="203"/>
      <c r="H12" s="83"/>
      <c r="I12" s="83"/>
      <c r="J12" s="83"/>
      <c r="K12" s="83"/>
      <c r="L12" s="83"/>
      <c r="M12" s="261">
        <v>0</v>
      </c>
      <c r="N12" s="265">
        <v>40000000</v>
      </c>
      <c r="O12" s="265">
        <v>39711300.259999998</v>
      </c>
      <c r="P12" s="265">
        <v>35733405.149999999</v>
      </c>
      <c r="Q12" s="265">
        <f>+P12</f>
        <v>35733405.149999999</v>
      </c>
      <c r="R12" s="83"/>
      <c r="S12" s="83"/>
      <c r="T12" s="83"/>
      <c r="U12" s="83"/>
    </row>
    <row r="13" spans="1:21" s="84" customFormat="1" ht="11.25">
      <c r="A13" s="201"/>
      <c r="B13" s="201"/>
      <c r="C13" s="201"/>
      <c r="D13" s="201">
        <v>1</v>
      </c>
      <c r="E13" s="201"/>
      <c r="F13" s="202" t="s">
        <v>316</v>
      </c>
      <c r="G13" s="203"/>
      <c r="H13" s="83"/>
      <c r="I13" s="83"/>
      <c r="J13" s="83"/>
      <c r="K13" s="83"/>
      <c r="L13" s="83"/>
      <c r="M13" s="261">
        <v>0</v>
      </c>
      <c r="N13" s="265">
        <v>40000000</v>
      </c>
      <c r="O13" s="265">
        <v>39711300.259999998</v>
      </c>
      <c r="P13" s="265">
        <v>35733405.149999999</v>
      </c>
      <c r="Q13" s="265">
        <f>+P13</f>
        <v>35733405.149999999</v>
      </c>
      <c r="R13" s="83"/>
      <c r="S13" s="83"/>
      <c r="T13" s="83"/>
      <c r="U13" s="83"/>
    </row>
    <row r="14" spans="1:21" s="84" customFormat="1" ht="33.75">
      <c r="A14" s="201"/>
      <c r="B14" s="201"/>
      <c r="C14" s="201"/>
      <c r="D14" s="201"/>
      <c r="E14" s="201">
        <v>217</v>
      </c>
      <c r="F14" s="202" t="s">
        <v>320</v>
      </c>
      <c r="G14" s="203" t="s">
        <v>310</v>
      </c>
      <c r="H14" s="415">
        <v>0</v>
      </c>
      <c r="I14" s="415">
        <v>1</v>
      </c>
      <c r="J14" s="415">
        <v>1</v>
      </c>
      <c r="K14" s="196">
        <f>IFERROR(J14/H14*100,0)</f>
        <v>0</v>
      </c>
      <c r="L14" s="196">
        <f>+J14/I14*1</f>
        <v>1</v>
      </c>
      <c r="M14" s="261">
        <v>0</v>
      </c>
      <c r="N14" s="265">
        <v>40000000</v>
      </c>
      <c r="O14" s="265">
        <v>39711300.259999998</v>
      </c>
      <c r="P14" s="265">
        <v>35733405.149999999</v>
      </c>
      <c r="Q14" s="265">
        <f>+P14</f>
        <v>35733405.149999999</v>
      </c>
      <c r="R14" s="197">
        <f>IFERROR(O14/M14*100,0)</f>
        <v>0</v>
      </c>
      <c r="S14" s="197">
        <f>IFERROR(O14/N14*100,0)</f>
        <v>99.278250650000004</v>
      </c>
      <c r="T14" s="197">
        <f>IFERROR(P14/M14*100,0)</f>
        <v>0</v>
      </c>
      <c r="U14" s="197">
        <f>IFERROR(P14/N14*100,0)</f>
        <v>89.333512874999997</v>
      </c>
    </row>
    <row r="15" spans="1:21" s="84" customFormat="1" ht="11.25">
      <c r="A15" s="201"/>
      <c r="B15" s="201"/>
      <c r="C15" s="201"/>
      <c r="D15" s="201"/>
      <c r="E15" s="201"/>
      <c r="F15" s="204"/>
      <c r="G15" s="203"/>
      <c r="H15" s="83"/>
      <c r="I15" s="83"/>
      <c r="J15" s="83"/>
      <c r="K15" s="196"/>
      <c r="L15" s="196"/>
      <c r="M15" s="85"/>
      <c r="N15" s="85"/>
      <c r="O15" s="85"/>
      <c r="P15" s="83"/>
      <c r="Q15" s="83"/>
      <c r="R15" s="197"/>
      <c r="S15" s="197"/>
      <c r="T15" s="197"/>
      <c r="U15" s="197"/>
    </row>
    <row r="16" spans="1:21" s="84" customFormat="1" ht="11.25">
      <c r="A16" s="193"/>
      <c r="B16" s="193"/>
      <c r="C16" s="193"/>
      <c r="D16" s="193"/>
      <c r="E16" s="193"/>
      <c r="F16" s="199"/>
      <c r="G16" s="198"/>
      <c r="H16" s="83"/>
      <c r="I16" s="83"/>
      <c r="J16" s="83"/>
      <c r="K16" s="196"/>
      <c r="L16" s="196"/>
      <c r="M16" s="85"/>
      <c r="N16" s="85"/>
      <c r="O16" s="85"/>
      <c r="P16" s="83"/>
      <c r="Q16" s="83"/>
      <c r="R16" s="197"/>
      <c r="S16" s="197"/>
      <c r="T16" s="197"/>
      <c r="U16" s="197"/>
    </row>
    <row r="17" spans="1:21" s="84" customFormat="1" ht="11.25">
      <c r="A17" s="193"/>
      <c r="B17" s="193"/>
      <c r="C17" s="193"/>
      <c r="D17" s="193"/>
      <c r="E17" s="193"/>
      <c r="F17" s="199"/>
      <c r="G17" s="198"/>
      <c r="H17" s="83"/>
      <c r="I17" s="83"/>
      <c r="J17" s="83"/>
      <c r="K17" s="196"/>
      <c r="L17" s="196"/>
      <c r="M17" s="85"/>
      <c r="N17" s="85"/>
      <c r="O17" s="85"/>
      <c r="P17" s="83"/>
      <c r="Q17" s="83"/>
      <c r="R17" s="197"/>
      <c r="S17" s="197"/>
      <c r="T17" s="197"/>
      <c r="U17" s="197"/>
    </row>
    <row r="18" spans="1:21" s="84" customFormat="1" ht="11.25">
      <c r="A18" s="193"/>
      <c r="B18" s="193"/>
      <c r="C18" s="193"/>
      <c r="D18" s="193"/>
      <c r="E18" s="193"/>
      <c r="F18" s="194"/>
      <c r="G18" s="198"/>
      <c r="H18" s="83"/>
      <c r="I18" s="83"/>
      <c r="J18" s="83"/>
      <c r="K18" s="83"/>
      <c r="L18" s="83"/>
      <c r="M18" s="85"/>
      <c r="N18" s="85"/>
      <c r="O18" s="85"/>
      <c r="P18" s="83"/>
      <c r="Q18" s="83"/>
      <c r="R18" s="83"/>
      <c r="S18" s="83"/>
      <c r="T18" s="83"/>
      <c r="U18" s="83"/>
    </row>
    <row r="19" spans="1:21" s="84" customFormat="1" ht="15" customHeight="1">
      <c r="A19" s="86"/>
      <c r="B19" s="86"/>
      <c r="C19" s="86"/>
      <c r="D19" s="86"/>
      <c r="E19" s="86"/>
      <c r="F19" s="86"/>
      <c r="G19" s="86"/>
      <c r="H19" s="86"/>
      <c r="I19" s="88"/>
      <c r="J19" s="88"/>
      <c r="K19" s="88"/>
      <c r="L19" s="88"/>
      <c r="M19" s="88"/>
      <c r="N19" s="89"/>
      <c r="O19" s="89"/>
      <c r="P19" s="89"/>
      <c r="Q19" s="89"/>
      <c r="R19" s="89"/>
      <c r="S19" s="89"/>
      <c r="T19" s="86"/>
      <c r="U19" s="90"/>
    </row>
    <row r="20" spans="1:21" s="84" customFormat="1" ht="15" customHeight="1">
      <c r="A20" s="409"/>
      <c r="B20" s="409"/>
      <c r="C20" s="409"/>
      <c r="D20" s="409"/>
      <c r="E20" s="409"/>
      <c r="F20" s="410" t="s">
        <v>297</v>
      </c>
      <c r="G20" s="409"/>
      <c r="H20" s="409"/>
      <c r="I20" s="411"/>
      <c r="J20" s="411"/>
      <c r="K20" s="411"/>
      <c r="L20" s="411"/>
      <c r="M20" s="412">
        <v>0</v>
      </c>
      <c r="N20" s="412">
        <v>40000000</v>
      </c>
      <c r="O20" s="412">
        <v>39711300.259999998</v>
      </c>
      <c r="P20" s="412">
        <v>35733405.149999999</v>
      </c>
      <c r="Q20" s="412">
        <v>35733405.149999999</v>
      </c>
      <c r="R20" s="413"/>
      <c r="S20" s="413"/>
      <c r="T20" s="409"/>
      <c r="U20" s="414"/>
    </row>
    <row r="21" spans="1:21" s="84" customFormat="1" ht="15" customHeight="1">
      <c r="A21" s="91"/>
      <c r="B21" s="91"/>
      <c r="C21" s="91"/>
      <c r="D21" s="91"/>
      <c r="E21" s="91"/>
      <c r="F21" s="91"/>
      <c r="G21" s="91"/>
      <c r="H21" s="91"/>
      <c r="I21" s="92"/>
      <c r="J21" s="92"/>
      <c r="K21" s="92"/>
      <c r="L21" s="92"/>
      <c r="M21" s="92"/>
      <c r="N21" s="93"/>
      <c r="O21" s="93"/>
      <c r="P21" s="93"/>
      <c r="Q21" s="93"/>
      <c r="R21" s="93"/>
      <c r="S21" s="93"/>
      <c r="T21" s="91"/>
      <c r="U21" s="94"/>
    </row>
    <row r="22" spans="1:21">
      <c r="A22" s="33"/>
      <c r="B22" s="79"/>
      <c r="C22" s="33"/>
      <c r="D22" s="33"/>
      <c r="F22" s="33"/>
    </row>
    <row r="23" spans="1:21">
      <c r="B23" s="34"/>
      <c r="C23" s="35"/>
      <c r="D23" s="35"/>
      <c r="N23" s="36"/>
      <c r="O23" s="36"/>
    </row>
    <row r="24" spans="1:21">
      <c r="B24" s="37"/>
      <c r="C24" s="37"/>
      <c r="D24" s="37"/>
      <c r="N24" s="38"/>
      <c r="O24"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1"/>
  <sheetViews>
    <sheetView showGridLines="0" zoomScale="85" zoomScaleNormal="85" zoomScaleSheetLayoutView="70" workbookViewId="0">
      <selection activeCell="S29" sqref="S29"/>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0.28515625" style="32" bestFit="1"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329</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22.5">
      <c r="A10" s="193">
        <v>1</v>
      </c>
      <c r="B10" s="193"/>
      <c r="C10" s="193"/>
      <c r="D10" s="193"/>
      <c r="E10" s="193"/>
      <c r="F10" s="199" t="s">
        <v>305</v>
      </c>
      <c r="G10" s="198"/>
      <c r="H10" s="83"/>
      <c r="I10" s="83"/>
      <c r="J10" s="83"/>
      <c r="K10" s="83"/>
      <c r="L10" s="83"/>
      <c r="M10" s="264">
        <v>0</v>
      </c>
      <c r="N10" s="265">
        <v>33000000</v>
      </c>
      <c r="O10" s="265">
        <v>32547681.649999999</v>
      </c>
      <c r="P10" s="265">
        <v>31182888.409999996</v>
      </c>
      <c r="Q10" s="265">
        <f>+P10</f>
        <v>31182888.409999996</v>
      </c>
      <c r="R10" s="83"/>
      <c r="S10" s="83"/>
      <c r="T10" s="83"/>
      <c r="U10" s="83"/>
    </row>
    <row r="11" spans="1:21" s="84" customFormat="1" ht="11.25">
      <c r="A11" s="193"/>
      <c r="B11" s="193">
        <v>2</v>
      </c>
      <c r="C11" s="193"/>
      <c r="D11" s="193"/>
      <c r="E11" s="193"/>
      <c r="F11" s="199" t="s">
        <v>306</v>
      </c>
      <c r="G11" s="198"/>
      <c r="H11" s="82"/>
      <c r="I11" s="87"/>
      <c r="J11" s="87"/>
      <c r="K11" s="87"/>
      <c r="L11" s="88"/>
      <c r="M11" s="264">
        <v>0</v>
      </c>
      <c r="N11" s="265">
        <v>33000000</v>
      </c>
      <c r="O11" s="265">
        <v>32547681.649999999</v>
      </c>
      <c r="P11" s="265">
        <v>31182888.409999996</v>
      </c>
      <c r="Q11" s="265">
        <f>+P11</f>
        <v>31182888.409999996</v>
      </c>
      <c r="R11" s="89"/>
      <c r="S11" s="89"/>
      <c r="T11" s="86"/>
      <c r="U11" s="90"/>
    </row>
    <row r="12" spans="1:21" s="84" customFormat="1" ht="22.5">
      <c r="A12" s="193"/>
      <c r="B12" s="193"/>
      <c r="C12" s="193">
        <v>4</v>
      </c>
      <c r="D12" s="193"/>
      <c r="E12" s="193"/>
      <c r="F12" s="199" t="s">
        <v>330</v>
      </c>
      <c r="G12" s="198"/>
      <c r="H12" s="82"/>
      <c r="I12" s="88"/>
      <c r="J12" s="88"/>
      <c r="K12" s="88"/>
      <c r="L12" s="90"/>
      <c r="M12" s="264">
        <v>0</v>
      </c>
      <c r="N12" s="265">
        <v>33000000</v>
      </c>
      <c r="O12" s="265">
        <v>32547681.649999999</v>
      </c>
      <c r="P12" s="265">
        <v>31182888.409999996</v>
      </c>
      <c r="Q12" s="265">
        <f>+P12</f>
        <v>31182888.409999996</v>
      </c>
      <c r="R12" s="89"/>
      <c r="S12" s="89"/>
      <c r="T12" s="90"/>
      <c r="U12" s="90"/>
    </row>
    <row r="13" spans="1:21" s="84" customFormat="1" ht="11.25">
      <c r="A13" s="193"/>
      <c r="B13" s="193"/>
      <c r="C13" s="193"/>
      <c r="D13" s="193">
        <v>1</v>
      </c>
      <c r="E13" s="193"/>
      <c r="F13" s="199" t="s">
        <v>331</v>
      </c>
      <c r="G13" s="198"/>
      <c r="H13" s="83"/>
      <c r="I13" s="83"/>
      <c r="J13" s="83"/>
      <c r="K13" s="85"/>
      <c r="L13" s="85"/>
      <c r="M13" s="264">
        <v>0</v>
      </c>
      <c r="N13" s="265">
        <v>33000000</v>
      </c>
      <c r="O13" s="265">
        <v>32547681.649999999</v>
      </c>
      <c r="P13" s="265">
        <v>31182888.409999996</v>
      </c>
      <c r="Q13" s="265">
        <f>+P13</f>
        <v>31182888.409999996</v>
      </c>
      <c r="R13" s="83"/>
      <c r="S13" s="83"/>
      <c r="T13" s="83"/>
      <c r="U13" s="83"/>
    </row>
    <row r="14" spans="1:21" s="84" customFormat="1" ht="22.5">
      <c r="A14" s="193"/>
      <c r="B14" s="193"/>
      <c r="C14" s="193"/>
      <c r="D14" s="193"/>
      <c r="E14" s="193">
        <v>210</v>
      </c>
      <c r="F14" s="199" t="s">
        <v>332</v>
      </c>
      <c r="G14" s="198" t="s">
        <v>310</v>
      </c>
      <c r="H14" s="296">
        <v>0</v>
      </c>
      <c r="I14" s="296">
        <v>1</v>
      </c>
      <c r="J14" s="296">
        <v>1</v>
      </c>
      <c r="K14" s="196">
        <f>IFERROR(J14/H14*100,0)</f>
        <v>0</v>
      </c>
      <c r="L14" s="196">
        <f>+J14/I14*1</f>
        <v>1</v>
      </c>
      <c r="M14" s="264">
        <v>0</v>
      </c>
      <c r="N14" s="265">
        <v>33000000</v>
      </c>
      <c r="O14" s="265">
        <v>32547681.649999999</v>
      </c>
      <c r="P14" s="265">
        <v>31182888.409999996</v>
      </c>
      <c r="Q14" s="265">
        <f>+P14</f>
        <v>31182888.409999996</v>
      </c>
      <c r="R14" s="197">
        <f>IFERROR(O14/M14*100,0)</f>
        <v>0</v>
      </c>
      <c r="S14" s="197">
        <f>IFERROR(O14/N14*100,0)</f>
        <v>98.629338333333322</v>
      </c>
      <c r="T14" s="197">
        <f>IFERROR(P14/M14*100,0)</f>
        <v>0</v>
      </c>
      <c r="U14" s="197">
        <f>IFERROR(P14/N14*100,0)</f>
        <v>94.493601242424234</v>
      </c>
    </row>
    <row r="15" spans="1:21" s="84" customFormat="1" ht="15" customHeight="1">
      <c r="A15" s="86"/>
      <c r="B15" s="86"/>
      <c r="C15" s="86"/>
      <c r="D15" s="86"/>
      <c r="E15" s="86"/>
      <c r="F15" s="82"/>
      <c r="G15" s="86"/>
      <c r="H15" s="86"/>
      <c r="I15" s="88"/>
      <c r="J15" s="88"/>
      <c r="K15" s="88"/>
      <c r="L15" s="88"/>
      <c r="M15" s="88"/>
      <c r="N15" s="89"/>
      <c r="O15" s="89"/>
      <c r="P15" s="89"/>
      <c r="Q15" s="89"/>
      <c r="R15" s="89"/>
      <c r="S15" s="89"/>
      <c r="T15" s="86"/>
      <c r="U15" s="90"/>
    </row>
    <row r="16" spans="1:21" s="84" customFormat="1" ht="15" customHeight="1">
      <c r="A16" s="86"/>
      <c r="B16" s="86"/>
      <c r="C16" s="86"/>
      <c r="D16" s="86"/>
      <c r="E16" s="86"/>
      <c r="F16" s="86"/>
      <c r="G16" s="86"/>
      <c r="H16" s="86"/>
      <c r="I16" s="88"/>
      <c r="J16" s="88"/>
      <c r="K16" s="88"/>
      <c r="L16" s="88"/>
      <c r="M16" s="88"/>
      <c r="N16" s="89"/>
      <c r="O16" s="89"/>
      <c r="P16" s="89"/>
      <c r="Q16" s="89"/>
      <c r="R16" s="89"/>
      <c r="S16" s="89"/>
      <c r="T16" s="86"/>
      <c r="U16" s="90"/>
    </row>
    <row r="17" spans="1:21" s="84" customFormat="1" ht="15" customHeight="1">
      <c r="A17" s="409"/>
      <c r="B17" s="409"/>
      <c r="C17" s="409"/>
      <c r="D17" s="409"/>
      <c r="E17" s="409"/>
      <c r="F17" s="410" t="s">
        <v>297</v>
      </c>
      <c r="G17" s="409"/>
      <c r="H17" s="409"/>
      <c r="I17" s="411"/>
      <c r="J17" s="411"/>
      <c r="K17" s="411"/>
      <c r="L17" s="411"/>
      <c r="M17" s="412">
        <v>0</v>
      </c>
      <c r="N17" s="412">
        <v>33000000</v>
      </c>
      <c r="O17" s="412">
        <v>32547681.649999999</v>
      </c>
      <c r="P17" s="412">
        <v>31182888.409999996</v>
      </c>
      <c r="Q17" s="412">
        <v>31182888.409999996</v>
      </c>
      <c r="R17" s="413"/>
      <c r="S17" s="413"/>
      <c r="T17" s="409"/>
      <c r="U17" s="414"/>
    </row>
    <row r="18" spans="1:21" s="84" customFormat="1" ht="15" customHeight="1">
      <c r="A18" s="91"/>
      <c r="B18" s="91"/>
      <c r="C18" s="91"/>
      <c r="D18" s="91"/>
      <c r="E18" s="91"/>
      <c r="F18" s="91"/>
      <c r="G18" s="91"/>
      <c r="H18" s="91"/>
      <c r="I18" s="92"/>
      <c r="J18" s="92"/>
      <c r="K18" s="92"/>
      <c r="L18" s="92"/>
      <c r="M18" s="92"/>
      <c r="N18" s="93"/>
      <c r="O18" s="93"/>
      <c r="P18" s="93"/>
      <c r="Q18" s="93"/>
      <c r="R18" s="93"/>
      <c r="S18" s="93"/>
      <c r="T18" s="91"/>
      <c r="U18" s="94"/>
    </row>
    <row r="19" spans="1:21">
      <c r="A19" s="33"/>
      <c r="B19" s="79"/>
      <c r="C19" s="33"/>
      <c r="D19" s="33"/>
      <c r="F19" s="33"/>
    </row>
    <row r="20" spans="1:21">
      <c r="B20" s="34"/>
      <c r="C20" s="35"/>
      <c r="D20" s="35"/>
      <c r="N20" s="36"/>
      <c r="O20" s="36"/>
    </row>
    <row r="21" spans="1:21">
      <c r="B21" s="37"/>
      <c r="C21" s="37"/>
      <c r="D21" s="37"/>
      <c r="N21" s="38"/>
      <c r="O21"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6"/>
  <sheetViews>
    <sheetView showGridLines="0" zoomScale="85" zoomScaleNormal="85" zoomScaleSheetLayoutView="70" workbookViewId="0">
      <selection activeCell="O17" sqref="O17"/>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0.28515625" style="32" bestFit="1"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338</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22.5">
      <c r="A10" s="193">
        <v>1</v>
      </c>
      <c r="B10" s="193"/>
      <c r="C10" s="193"/>
      <c r="D10" s="193"/>
      <c r="E10" s="193"/>
      <c r="F10" s="199" t="s">
        <v>305</v>
      </c>
      <c r="G10" s="198"/>
      <c r="H10" s="83"/>
      <c r="I10" s="83"/>
      <c r="J10" s="83"/>
      <c r="K10" s="83"/>
      <c r="L10" s="83"/>
      <c r="M10" s="264">
        <v>0</v>
      </c>
      <c r="N10" s="265">
        <v>27692000</v>
      </c>
      <c r="O10" s="265">
        <v>27652630.039999999</v>
      </c>
      <c r="P10" s="265">
        <v>25138169.68</v>
      </c>
      <c r="Q10" s="265">
        <f t="shared" ref="Q10:Q17" si="0">+P10</f>
        <v>25138169.68</v>
      </c>
      <c r="R10" s="83"/>
      <c r="S10" s="83"/>
      <c r="T10" s="83"/>
      <c r="U10" s="83"/>
    </row>
    <row r="11" spans="1:21" s="84" customFormat="1" ht="11.25">
      <c r="A11" s="193"/>
      <c r="B11" s="193">
        <v>2</v>
      </c>
      <c r="C11" s="193"/>
      <c r="D11" s="193"/>
      <c r="E11" s="193"/>
      <c r="F11" s="199" t="s">
        <v>306</v>
      </c>
      <c r="G11" s="198"/>
      <c r="H11" s="82"/>
      <c r="I11" s="87"/>
      <c r="J11" s="87"/>
      <c r="K11" s="87"/>
      <c r="L11" s="88"/>
      <c r="M11" s="264">
        <v>0</v>
      </c>
      <c r="N11" s="265">
        <v>27692000</v>
      </c>
      <c r="O11" s="265">
        <v>27652630.039999999</v>
      </c>
      <c r="P11" s="265">
        <v>25138169.68</v>
      </c>
      <c r="Q11" s="265">
        <f t="shared" si="0"/>
        <v>25138169.68</v>
      </c>
      <c r="R11" s="89"/>
      <c r="S11" s="89"/>
      <c r="T11" s="86"/>
      <c r="U11" s="90"/>
    </row>
    <row r="12" spans="1:21" s="84" customFormat="1" ht="22.5">
      <c r="A12" s="193"/>
      <c r="B12" s="193"/>
      <c r="C12" s="193">
        <v>4</v>
      </c>
      <c r="D12" s="193"/>
      <c r="E12" s="193"/>
      <c r="F12" s="199" t="s">
        <v>330</v>
      </c>
      <c r="G12" s="198"/>
      <c r="H12" s="82"/>
      <c r="I12" s="87"/>
      <c r="J12" s="87"/>
      <c r="K12" s="87"/>
      <c r="L12" s="88"/>
      <c r="M12" s="264">
        <v>0</v>
      </c>
      <c r="N12" s="265">
        <v>9890000</v>
      </c>
      <c r="O12" s="265">
        <v>9877381.8699999992</v>
      </c>
      <c r="P12" s="265">
        <v>8902638.3300000001</v>
      </c>
      <c r="Q12" s="265">
        <f t="shared" si="0"/>
        <v>8902638.3300000001</v>
      </c>
      <c r="R12" s="89"/>
      <c r="S12" s="89"/>
      <c r="T12" s="86"/>
      <c r="U12" s="90"/>
    </row>
    <row r="13" spans="1:21" s="84" customFormat="1" ht="11.25">
      <c r="A13" s="193"/>
      <c r="B13" s="193"/>
      <c r="C13" s="193"/>
      <c r="D13" s="193">
        <v>2</v>
      </c>
      <c r="E13" s="193"/>
      <c r="F13" s="199" t="s">
        <v>333</v>
      </c>
      <c r="G13" s="198"/>
      <c r="H13" s="82"/>
      <c r="I13" s="87"/>
      <c r="J13" s="87"/>
      <c r="K13" s="87"/>
      <c r="L13" s="88"/>
      <c r="M13" s="264">
        <v>0</v>
      </c>
      <c r="N13" s="265">
        <v>9890000</v>
      </c>
      <c r="O13" s="265">
        <v>9877381.8699999992</v>
      </c>
      <c r="P13" s="265">
        <v>8902638.3300000001</v>
      </c>
      <c r="Q13" s="265">
        <f t="shared" si="0"/>
        <v>8902638.3300000001</v>
      </c>
      <c r="R13" s="89"/>
      <c r="S13" s="89"/>
      <c r="T13" s="86"/>
      <c r="U13" s="90"/>
    </row>
    <row r="14" spans="1:21" s="84" customFormat="1" ht="22.5">
      <c r="A14" s="193"/>
      <c r="B14" s="193"/>
      <c r="C14" s="193"/>
      <c r="D14" s="193"/>
      <c r="E14" s="193">
        <v>213</v>
      </c>
      <c r="F14" s="199" t="s">
        <v>334</v>
      </c>
      <c r="G14" s="198" t="s">
        <v>310</v>
      </c>
      <c r="H14" s="297">
        <v>0</v>
      </c>
      <c r="I14" s="298">
        <v>1</v>
      </c>
      <c r="J14" s="298">
        <v>1</v>
      </c>
      <c r="K14" s="196">
        <f>IFERROR(J14/H14*100,0)</f>
        <v>0</v>
      </c>
      <c r="L14" s="196">
        <f>+J14/I14*1</f>
        <v>1</v>
      </c>
      <c r="M14" s="264">
        <v>0</v>
      </c>
      <c r="N14" s="265">
        <v>9890000</v>
      </c>
      <c r="O14" s="265">
        <v>9877381.8699999992</v>
      </c>
      <c r="P14" s="265">
        <v>8902638.3300000001</v>
      </c>
      <c r="Q14" s="265">
        <f t="shared" si="0"/>
        <v>8902638.3300000001</v>
      </c>
      <c r="R14" s="197">
        <f>IFERROR(O14/M14*100,0)</f>
        <v>0</v>
      </c>
      <c r="S14" s="197">
        <f>IFERROR(O14/N14*100,0)</f>
        <v>99.872415267947417</v>
      </c>
      <c r="T14" s="197">
        <f>IFERROR(P14/M14*100,0)</f>
        <v>0</v>
      </c>
      <c r="U14" s="197">
        <f>IFERROR(P14/N14*100,0)</f>
        <v>90.016565520728008</v>
      </c>
    </row>
    <row r="15" spans="1:21" s="84" customFormat="1" ht="11.25">
      <c r="A15" s="193"/>
      <c r="B15" s="193"/>
      <c r="C15" s="193">
        <v>6</v>
      </c>
      <c r="D15" s="193"/>
      <c r="E15" s="193"/>
      <c r="F15" s="199" t="s">
        <v>335</v>
      </c>
      <c r="G15" s="198"/>
      <c r="H15" s="297"/>
      <c r="I15" s="298"/>
      <c r="J15" s="298"/>
      <c r="K15" s="299"/>
      <c r="L15" s="264"/>
      <c r="M15" s="264">
        <v>0</v>
      </c>
      <c r="N15" s="265">
        <v>17802000</v>
      </c>
      <c r="O15" s="265">
        <v>17775248.170000002</v>
      </c>
      <c r="P15" s="265">
        <v>16235531.35</v>
      </c>
      <c r="Q15" s="265">
        <f t="shared" si="0"/>
        <v>16235531.35</v>
      </c>
      <c r="R15" s="89"/>
      <c r="S15" s="89"/>
      <c r="T15" s="86"/>
      <c r="U15" s="90"/>
    </row>
    <row r="16" spans="1:21" s="84" customFormat="1" ht="22.5">
      <c r="A16" s="193"/>
      <c r="B16" s="193"/>
      <c r="C16" s="193"/>
      <c r="D16" s="193">
        <v>9</v>
      </c>
      <c r="E16" s="193"/>
      <c r="F16" s="199" t="s">
        <v>336</v>
      </c>
      <c r="G16" s="198"/>
      <c r="H16" s="297"/>
      <c r="I16" s="298"/>
      <c r="J16" s="298"/>
      <c r="K16" s="299"/>
      <c r="L16" s="264"/>
      <c r="M16" s="264">
        <v>0</v>
      </c>
      <c r="N16" s="265">
        <v>17802000</v>
      </c>
      <c r="O16" s="265">
        <v>17775248.170000002</v>
      </c>
      <c r="P16" s="265">
        <v>16235531.35</v>
      </c>
      <c r="Q16" s="265">
        <f t="shared" si="0"/>
        <v>16235531.35</v>
      </c>
      <c r="R16" s="89"/>
      <c r="S16" s="89"/>
      <c r="T16" s="86"/>
      <c r="U16" s="90"/>
    </row>
    <row r="17" spans="1:21" s="84" customFormat="1" ht="42" customHeight="1">
      <c r="A17" s="193"/>
      <c r="B17" s="193"/>
      <c r="C17" s="193"/>
      <c r="D17" s="193"/>
      <c r="E17" s="193">
        <v>227</v>
      </c>
      <c r="F17" s="199" t="s">
        <v>337</v>
      </c>
      <c r="G17" s="198" t="s">
        <v>310</v>
      </c>
      <c r="H17" s="297">
        <v>0</v>
      </c>
      <c r="I17" s="300">
        <v>2</v>
      </c>
      <c r="J17" s="300">
        <v>2</v>
      </c>
      <c r="K17" s="196">
        <f>IFERROR(J17/H17*100,0)</f>
        <v>0</v>
      </c>
      <c r="L17" s="196">
        <f>+J17/I17*1</f>
        <v>1</v>
      </c>
      <c r="M17" s="264">
        <v>0</v>
      </c>
      <c r="N17" s="265">
        <v>17802000</v>
      </c>
      <c r="O17" s="265">
        <v>17775248.170000002</v>
      </c>
      <c r="P17" s="265">
        <v>16235531.35</v>
      </c>
      <c r="Q17" s="265">
        <f t="shared" si="0"/>
        <v>16235531.35</v>
      </c>
      <c r="R17" s="197">
        <f>IFERROR(O17/M17*100,0)</f>
        <v>0</v>
      </c>
      <c r="S17" s="197">
        <f>IFERROR(O17/N17*100,0)</f>
        <v>99.849725704976976</v>
      </c>
      <c r="T17" s="197">
        <f>IFERROR(P17/M17*100,0)</f>
        <v>0</v>
      </c>
      <c r="U17" s="197">
        <f>IFERROR(P17/N17*100,0)</f>
        <v>91.200603022132341</v>
      </c>
    </row>
    <row r="18" spans="1:21" s="84" customFormat="1" ht="11.25">
      <c r="A18" s="193"/>
      <c r="B18" s="193"/>
      <c r="C18" s="193"/>
      <c r="D18" s="193"/>
      <c r="E18" s="193"/>
      <c r="F18" s="199"/>
      <c r="G18" s="198"/>
      <c r="H18" s="83"/>
      <c r="I18" s="83"/>
      <c r="J18" s="83"/>
      <c r="K18" s="85"/>
      <c r="L18" s="85"/>
      <c r="M18" s="85"/>
      <c r="N18" s="83"/>
      <c r="O18" s="83"/>
      <c r="P18" s="83"/>
      <c r="Q18" s="83"/>
      <c r="R18" s="83"/>
      <c r="S18" s="83"/>
      <c r="T18" s="83"/>
      <c r="U18" s="83"/>
    </row>
    <row r="19" spans="1:21" s="84" customFormat="1" ht="11.25">
      <c r="A19" s="193"/>
      <c r="B19" s="193"/>
      <c r="C19" s="193"/>
      <c r="D19" s="193"/>
      <c r="E19" s="193"/>
      <c r="F19" s="199"/>
      <c r="G19" s="198"/>
      <c r="H19" s="83"/>
      <c r="I19" s="83"/>
      <c r="J19" s="83"/>
      <c r="K19" s="196"/>
      <c r="L19" s="196"/>
      <c r="M19" s="85"/>
      <c r="N19" s="83"/>
      <c r="O19" s="83"/>
      <c r="P19" s="83"/>
      <c r="Q19" s="83"/>
      <c r="R19" s="197"/>
      <c r="S19" s="197"/>
      <c r="T19" s="197"/>
      <c r="U19" s="197"/>
    </row>
    <row r="20" spans="1:21" s="84" customFormat="1" ht="15" customHeight="1">
      <c r="A20" s="86"/>
      <c r="B20" s="86"/>
      <c r="C20" s="86"/>
      <c r="D20" s="86"/>
      <c r="E20" s="86"/>
      <c r="F20" s="82"/>
      <c r="G20" s="86"/>
      <c r="H20" s="86"/>
      <c r="I20" s="88"/>
      <c r="J20" s="88"/>
      <c r="K20" s="88"/>
      <c r="L20" s="88"/>
      <c r="M20" s="88"/>
      <c r="N20" s="89"/>
      <c r="O20" s="89"/>
      <c r="P20" s="89"/>
      <c r="Q20" s="89"/>
      <c r="R20" s="89"/>
      <c r="S20" s="89"/>
      <c r="T20" s="86"/>
      <c r="U20" s="90"/>
    </row>
    <row r="21" spans="1:21" s="84" customFormat="1" ht="15" customHeight="1">
      <c r="A21" s="86"/>
      <c r="B21" s="86"/>
      <c r="C21" s="86"/>
      <c r="D21" s="86"/>
      <c r="E21" s="86"/>
      <c r="F21" s="86"/>
      <c r="G21" s="86"/>
      <c r="H21" s="86"/>
      <c r="I21" s="88"/>
      <c r="J21" s="88"/>
      <c r="K21" s="88"/>
      <c r="L21" s="88"/>
      <c r="M21" s="88"/>
      <c r="N21" s="89"/>
      <c r="O21" s="89"/>
      <c r="P21" s="89"/>
      <c r="Q21" s="89"/>
      <c r="R21" s="89"/>
      <c r="S21" s="89"/>
      <c r="T21" s="86"/>
      <c r="U21" s="90"/>
    </row>
    <row r="22" spans="1:21" s="84" customFormat="1" ht="15" customHeight="1">
      <c r="A22" s="403"/>
      <c r="B22" s="403"/>
      <c r="C22" s="403"/>
      <c r="D22" s="403"/>
      <c r="E22" s="403"/>
      <c r="F22" s="404" t="s">
        <v>297</v>
      </c>
      <c r="G22" s="403"/>
      <c r="H22" s="403"/>
      <c r="I22" s="405"/>
      <c r="J22" s="405"/>
      <c r="K22" s="405"/>
      <c r="L22" s="405"/>
      <c r="M22" s="406">
        <v>0</v>
      </c>
      <c r="N22" s="406">
        <v>27692000</v>
      </c>
      <c r="O22" s="406">
        <v>27652630.039999999</v>
      </c>
      <c r="P22" s="406">
        <v>25138169.68</v>
      </c>
      <c r="Q22" s="406">
        <v>25138169.68</v>
      </c>
      <c r="R22" s="407"/>
      <c r="S22" s="407"/>
      <c r="T22" s="403"/>
      <c r="U22" s="408"/>
    </row>
    <row r="23" spans="1:21" s="84" customFormat="1" ht="15" customHeight="1">
      <c r="A23" s="91"/>
      <c r="B23" s="91"/>
      <c r="C23" s="91"/>
      <c r="D23" s="91"/>
      <c r="E23" s="91"/>
      <c r="F23" s="91"/>
      <c r="G23" s="91"/>
      <c r="H23" s="91"/>
      <c r="I23" s="92"/>
      <c r="J23" s="92"/>
      <c r="K23" s="92"/>
      <c r="L23" s="92"/>
      <c r="M23" s="92"/>
      <c r="N23" s="93"/>
      <c r="O23" s="93"/>
      <c r="P23" s="93"/>
      <c r="Q23" s="93"/>
      <c r="R23" s="93"/>
      <c r="S23" s="93"/>
      <c r="T23" s="91"/>
      <c r="U23" s="94"/>
    </row>
    <row r="24" spans="1:21">
      <c r="A24" s="33"/>
      <c r="B24" s="79"/>
      <c r="C24" s="33"/>
      <c r="D24" s="33"/>
      <c r="F24" s="33"/>
    </row>
    <row r="25" spans="1:21">
      <c r="B25" s="34"/>
      <c r="C25" s="35"/>
      <c r="D25" s="35"/>
      <c r="N25" s="36"/>
      <c r="O25" s="36"/>
    </row>
    <row r="26" spans="1:21">
      <c r="B26" s="37"/>
      <c r="C26" s="37"/>
      <c r="D26" s="37"/>
      <c r="N26" s="38"/>
      <c r="O26"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2"/>
  <sheetViews>
    <sheetView showGridLines="0" zoomScale="85" zoomScaleNormal="85" zoomScaleSheetLayoutView="70" workbookViewId="0">
      <selection activeCell="G13" sqref="G13"/>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339</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22.5">
      <c r="A10" s="193">
        <v>1</v>
      </c>
      <c r="B10" s="193"/>
      <c r="C10" s="193"/>
      <c r="D10" s="193"/>
      <c r="E10" s="193"/>
      <c r="F10" s="199" t="s">
        <v>305</v>
      </c>
      <c r="G10" s="198"/>
      <c r="H10" s="83"/>
      <c r="I10" s="83"/>
      <c r="J10" s="83"/>
      <c r="K10" s="83"/>
      <c r="L10" s="83"/>
      <c r="M10" s="264">
        <v>0</v>
      </c>
      <c r="N10" s="265">
        <v>15824000</v>
      </c>
      <c r="O10" s="265">
        <v>15335911.210000001</v>
      </c>
      <c r="P10" s="265">
        <v>13596369.720000001</v>
      </c>
      <c r="Q10" s="265">
        <f>+P10</f>
        <v>13596369.720000001</v>
      </c>
      <c r="R10" s="83"/>
      <c r="S10" s="83"/>
      <c r="T10" s="83"/>
      <c r="U10" s="83"/>
    </row>
    <row r="11" spans="1:21" s="84" customFormat="1" ht="21.75" customHeight="1">
      <c r="A11" s="193"/>
      <c r="B11" s="193">
        <v>2</v>
      </c>
      <c r="C11" s="193"/>
      <c r="D11" s="193"/>
      <c r="E11" s="193"/>
      <c r="F11" s="199" t="s">
        <v>306</v>
      </c>
      <c r="G11" s="198"/>
      <c r="H11" s="82"/>
      <c r="I11" s="87"/>
      <c r="J11" s="87"/>
      <c r="K11" s="87"/>
      <c r="L11" s="88"/>
      <c r="M11" s="264">
        <v>0</v>
      </c>
      <c r="N11" s="265">
        <v>15824000</v>
      </c>
      <c r="O11" s="265">
        <v>15335911.210000001</v>
      </c>
      <c r="P11" s="265">
        <v>13596369.720000001</v>
      </c>
      <c r="Q11" s="265">
        <f>+P11</f>
        <v>13596369.720000001</v>
      </c>
      <c r="R11" s="89"/>
      <c r="S11" s="89"/>
      <c r="T11" s="86"/>
      <c r="U11" s="90"/>
    </row>
    <row r="12" spans="1:21" s="84" customFormat="1" ht="21.75" customHeight="1">
      <c r="A12" s="193"/>
      <c r="B12" s="193"/>
      <c r="C12" s="193">
        <v>4</v>
      </c>
      <c r="D12" s="193"/>
      <c r="E12" s="193"/>
      <c r="F12" s="199" t="s">
        <v>330</v>
      </c>
      <c r="G12" s="198"/>
      <c r="H12" s="82"/>
      <c r="I12" s="87"/>
      <c r="J12" s="87"/>
      <c r="K12" s="87"/>
      <c r="L12" s="88"/>
      <c r="M12" s="264">
        <v>0</v>
      </c>
      <c r="N12" s="265">
        <v>15824000</v>
      </c>
      <c r="O12" s="265">
        <v>15335911.210000001</v>
      </c>
      <c r="P12" s="265">
        <v>13596369.720000001</v>
      </c>
      <c r="Q12" s="265">
        <f>+P12</f>
        <v>13596369.720000001</v>
      </c>
      <c r="R12" s="89"/>
      <c r="S12" s="89"/>
      <c r="T12" s="86"/>
      <c r="U12" s="90"/>
    </row>
    <row r="13" spans="1:21" s="84" customFormat="1" ht="21.75" customHeight="1">
      <c r="A13" s="193"/>
      <c r="B13" s="193"/>
      <c r="C13" s="193"/>
      <c r="D13" s="193">
        <v>1</v>
      </c>
      <c r="E13" s="193"/>
      <c r="F13" s="199" t="s">
        <v>331</v>
      </c>
      <c r="G13" s="198"/>
      <c r="H13" s="82"/>
      <c r="I13" s="87"/>
      <c r="J13" s="87"/>
      <c r="K13" s="87"/>
      <c r="L13" s="88"/>
      <c r="M13" s="264">
        <v>0</v>
      </c>
      <c r="N13" s="265">
        <v>15824000</v>
      </c>
      <c r="O13" s="265">
        <v>15335911.210000001</v>
      </c>
      <c r="P13" s="265">
        <v>13596369.720000001</v>
      </c>
      <c r="Q13" s="265">
        <f>+P13</f>
        <v>13596369.720000001</v>
      </c>
      <c r="R13" s="89"/>
      <c r="S13" s="89"/>
      <c r="T13" s="86"/>
      <c r="U13" s="90"/>
    </row>
    <row r="14" spans="1:21" s="84" customFormat="1" ht="30" customHeight="1">
      <c r="A14" s="193"/>
      <c r="B14" s="193"/>
      <c r="C14" s="193"/>
      <c r="D14" s="193"/>
      <c r="E14" s="193">
        <v>210</v>
      </c>
      <c r="F14" s="199" t="s">
        <v>332</v>
      </c>
      <c r="G14" s="198" t="s">
        <v>310</v>
      </c>
      <c r="H14" s="301">
        <v>0</v>
      </c>
      <c r="I14" s="302">
        <v>1</v>
      </c>
      <c r="J14" s="302">
        <v>1</v>
      </c>
      <c r="K14" s="196">
        <f>IFERROR(J14/H14*100,0)</f>
        <v>0</v>
      </c>
      <c r="L14" s="196">
        <f>+J14/I14*1</f>
        <v>1</v>
      </c>
      <c r="M14" s="264">
        <v>0</v>
      </c>
      <c r="N14" s="265">
        <v>15824000</v>
      </c>
      <c r="O14" s="265">
        <v>15335911.210000001</v>
      </c>
      <c r="P14" s="265">
        <v>13596369.720000001</v>
      </c>
      <c r="Q14" s="265">
        <f>+P14</f>
        <v>13596369.720000001</v>
      </c>
      <c r="R14" s="197">
        <f>IFERROR(O14/M14*100,0)</f>
        <v>0</v>
      </c>
      <c r="S14" s="197">
        <f>IFERROR(O14/N14*100,0)</f>
        <v>96.915515735591512</v>
      </c>
      <c r="T14" s="197">
        <f>IFERROR(P14/M14*100,0)</f>
        <v>0</v>
      </c>
      <c r="U14" s="197">
        <f>IFERROR(P14/N14*100,0)</f>
        <v>85.922457785642067</v>
      </c>
    </row>
    <row r="15" spans="1:21" s="84" customFormat="1" ht="21.75" customHeight="1">
      <c r="A15" s="193"/>
      <c r="B15" s="193"/>
      <c r="C15" s="193"/>
      <c r="D15" s="193"/>
      <c r="E15" s="193"/>
      <c r="F15" s="199"/>
      <c r="G15" s="198"/>
      <c r="H15" s="82"/>
      <c r="I15" s="87"/>
      <c r="J15" s="87"/>
      <c r="K15" s="87"/>
      <c r="L15" s="88"/>
      <c r="M15" s="88"/>
      <c r="N15" s="89"/>
      <c r="O15" s="89"/>
      <c r="P15" s="89"/>
      <c r="Q15" s="89"/>
      <c r="R15" s="89"/>
      <c r="S15" s="89"/>
      <c r="T15" s="86"/>
      <c r="U15" s="90"/>
    </row>
    <row r="16" spans="1:21" s="84" customFormat="1" ht="11.25">
      <c r="A16" s="193"/>
      <c r="B16" s="193"/>
      <c r="C16" s="193"/>
      <c r="D16" s="193"/>
      <c r="E16" s="193"/>
      <c r="F16" s="199"/>
      <c r="G16" s="198"/>
      <c r="H16" s="82"/>
      <c r="I16" s="87"/>
      <c r="J16" s="87"/>
      <c r="K16" s="87"/>
      <c r="L16" s="88"/>
      <c r="M16" s="88"/>
      <c r="N16" s="89"/>
      <c r="O16" s="89"/>
      <c r="P16" s="89"/>
      <c r="Q16" s="89"/>
      <c r="R16" s="89"/>
      <c r="S16" s="89"/>
      <c r="T16" s="86"/>
      <c r="U16" s="90"/>
    </row>
    <row r="17" spans="1:21" s="84" customFormat="1" ht="15" customHeight="1">
      <c r="A17" s="86"/>
      <c r="B17" s="86"/>
      <c r="C17" s="86"/>
      <c r="D17" s="86"/>
      <c r="E17" s="86"/>
      <c r="F17" s="86"/>
      <c r="G17" s="86"/>
      <c r="H17" s="86"/>
      <c r="I17" s="88"/>
      <c r="J17" s="88"/>
      <c r="K17" s="88"/>
      <c r="L17" s="88"/>
      <c r="M17" s="88"/>
      <c r="N17" s="89"/>
      <c r="O17" s="89"/>
      <c r="P17" s="89"/>
      <c r="Q17" s="89"/>
      <c r="R17" s="89"/>
      <c r="S17" s="89"/>
      <c r="T17" s="86"/>
      <c r="U17" s="90"/>
    </row>
    <row r="18" spans="1:21" s="84" customFormat="1" ht="15" customHeight="1">
      <c r="A18" s="409"/>
      <c r="B18" s="409"/>
      <c r="C18" s="409"/>
      <c r="D18" s="409"/>
      <c r="E18" s="409"/>
      <c r="F18" s="410" t="s">
        <v>297</v>
      </c>
      <c r="G18" s="409"/>
      <c r="H18" s="409"/>
      <c r="I18" s="411"/>
      <c r="J18" s="411"/>
      <c r="K18" s="411"/>
      <c r="L18" s="411"/>
      <c r="M18" s="412">
        <v>0</v>
      </c>
      <c r="N18" s="412">
        <v>15824000</v>
      </c>
      <c r="O18" s="412">
        <v>15335911.210000001</v>
      </c>
      <c r="P18" s="412">
        <v>13596369.720000001</v>
      </c>
      <c r="Q18" s="412">
        <v>13596369.720000001</v>
      </c>
      <c r="R18" s="413"/>
      <c r="S18" s="413"/>
      <c r="T18" s="409"/>
      <c r="U18" s="414"/>
    </row>
    <row r="19" spans="1:21" s="84" customFormat="1" ht="15" customHeight="1">
      <c r="A19" s="91"/>
      <c r="B19" s="91"/>
      <c r="C19" s="91"/>
      <c r="D19" s="91"/>
      <c r="E19" s="91"/>
      <c r="F19" s="91"/>
      <c r="G19" s="91"/>
      <c r="H19" s="91"/>
      <c r="I19" s="92"/>
      <c r="J19" s="92"/>
      <c r="K19" s="92"/>
      <c r="L19" s="92"/>
      <c r="M19" s="92"/>
      <c r="N19" s="93"/>
      <c r="O19" s="93"/>
      <c r="P19" s="93"/>
      <c r="Q19" s="93"/>
      <c r="R19" s="93"/>
      <c r="S19" s="93"/>
      <c r="T19" s="91"/>
      <c r="U19" s="94"/>
    </row>
    <row r="20" spans="1:21">
      <c r="A20" s="33"/>
      <c r="B20" s="79"/>
      <c r="C20" s="33"/>
      <c r="D20" s="33"/>
      <c r="F20" s="33"/>
    </row>
    <row r="21" spans="1:21">
      <c r="B21" s="34"/>
      <c r="C21" s="35"/>
      <c r="D21" s="35"/>
      <c r="N21" s="36"/>
      <c r="O21" s="36"/>
    </row>
    <row r="22" spans="1:21">
      <c r="B22" s="37"/>
      <c r="C22" s="37"/>
      <c r="D22" s="37"/>
      <c r="N22" s="38"/>
      <c r="O22"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2"/>
  <sheetViews>
    <sheetView showGridLines="0" zoomScale="85" zoomScaleNormal="85" zoomScaleSheetLayoutView="70" workbookViewId="0">
      <selection activeCell="A19" sqref="A19:XFD19"/>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4.42578125" style="32" customWidth="1"/>
    <col min="10" max="10" width="13.5703125" style="32"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340</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22.5">
      <c r="A10" s="193">
        <v>1</v>
      </c>
      <c r="B10" s="193"/>
      <c r="C10" s="193"/>
      <c r="D10" s="193"/>
      <c r="E10" s="193"/>
      <c r="F10" s="199" t="s">
        <v>305</v>
      </c>
      <c r="G10" s="198"/>
      <c r="H10" s="83"/>
      <c r="I10" s="83"/>
      <c r="J10" s="83"/>
      <c r="K10" s="83"/>
      <c r="L10" s="83"/>
      <c r="M10" s="264">
        <v>0</v>
      </c>
      <c r="N10" s="265">
        <v>8901000</v>
      </c>
      <c r="O10" s="265">
        <v>8688885.8200000003</v>
      </c>
      <c r="P10" s="265">
        <v>7816230.4699999997</v>
      </c>
      <c r="Q10" s="265">
        <f>+P10</f>
        <v>7816230.4699999997</v>
      </c>
      <c r="R10" s="83"/>
      <c r="S10" s="83"/>
      <c r="T10" s="83"/>
      <c r="U10" s="83"/>
    </row>
    <row r="11" spans="1:21" s="84" customFormat="1" ht="21.75" customHeight="1">
      <c r="A11" s="193"/>
      <c r="B11" s="193">
        <v>2</v>
      </c>
      <c r="C11" s="193"/>
      <c r="D11" s="193"/>
      <c r="E11" s="193"/>
      <c r="F11" s="199" t="s">
        <v>306</v>
      </c>
      <c r="G11" s="198"/>
      <c r="H11" s="82"/>
      <c r="I11" s="87"/>
      <c r="J11" s="87"/>
      <c r="K11" s="87"/>
      <c r="L11" s="88"/>
      <c r="M11" s="264">
        <v>0</v>
      </c>
      <c r="N11" s="265">
        <v>8901000</v>
      </c>
      <c r="O11" s="265">
        <v>8688885.8200000003</v>
      </c>
      <c r="P11" s="265">
        <v>7816230.4699999997</v>
      </c>
      <c r="Q11" s="265">
        <f>+P11</f>
        <v>7816230.4699999997</v>
      </c>
      <c r="R11" s="89"/>
      <c r="S11" s="89"/>
      <c r="T11" s="86"/>
      <c r="U11" s="90"/>
    </row>
    <row r="12" spans="1:21" s="84" customFormat="1" ht="21.75" customHeight="1">
      <c r="A12" s="193"/>
      <c r="B12" s="193"/>
      <c r="C12" s="193">
        <v>4</v>
      </c>
      <c r="D12" s="193"/>
      <c r="E12" s="193"/>
      <c r="F12" s="199" t="s">
        <v>330</v>
      </c>
      <c r="G12" s="198"/>
      <c r="H12" s="82"/>
      <c r="I12" s="87"/>
      <c r="J12" s="87"/>
      <c r="K12" s="87"/>
      <c r="L12" s="88"/>
      <c r="M12" s="264">
        <v>0</v>
      </c>
      <c r="N12" s="265">
        <v>8901000</v>
      </c>
      <c r="O12" s="265">
        <v>8688885.8200000003</v>
      </c>
      <c r="P12" s="265">
        <v>7816230.4699999997</v>
      </c>
      <c r="Q12" s="265">
        <f>+P12</f>
        <v>7816230.4699999997</v>
      </c>
      <c r="R12" s="89"/>
      <c r="S12" s="89"/>
      <c r="T12" s="86"/>
      <c r="U12" s="90"/>
    </row>
    <row r="13" spans="1:21" s="84" customFormat="1" ht="21.75" customHeight="1">
      <c r="A13" s="193"/>
      <c r="B13" s="193"/>
      <c r="C13" s="193"/>
      <c r="D13" s="193">
        <v>1</v>
      </c>
      <c r="E13" s="193"/>
      <c r="F13" s="199" t="s">
        <v>331</v>
      </c>
      <c r="G13" s="198"/>
      <c r="H13" s="82"/>
      <c r="I13" s="87"/>
      <c r="J13" s="87"/>
      <c r="K13" s="87"/>
      <c r="L13" s="88"/>
      <c r="M13" s="264">
        <v>0</v>
      </c>
      <c r="N13" s="265">
        <v>8901000</v>
      </c>
      <c r="O13" s="265">
        <v>8688885.8200000003</v>
      </c>
      <c r="P13" s="265">
        <v>7816230.4699999997</v>
      </c>
      <c r="Q13" s="265">
        <f>+P13</f>
        <v>7816230.4699999997</v>
      </c>
      <c r="R13" s="89"/>
      <c r="S13" s="89"/>
      <c r="T13" s="86"/>
      <c r="U13" s="90"/>
    </row>
    <row r="14" spans="1:21" s="84" customFormat="1" ht="30.75" customHeight="1">
      <c r="A14" s="193"/>
      <c r="B14" s="193"/>
      <c r="C14" s="193"/>
      <c r="D14" s="193"/>
      <c r="E14" s="193">
        <v>210</v>
      </c>
      <c r="F14" s="199" t="s">
        <v>332</v>
      </c>
      <c r="G14" s="198" t="s">
        <v>310</v>
      </c>
      <c r="H14" s="271">
        <v>0</v>
      </c>
      <c r="I14" s="271">
        <v>1</v>
      </c>
      <c r="J14" s="271">
        <v>1</v>
      </c>
      <c r="K14" s="196">
        <f>IFERROR(J14/H14*100,0)</f>
        <v>0</v>
      </c>
      <c r="L14" s="196">
        <f>+J14/I14*1</f>
        <v>1</v>
      </c>
      <c r="M14" s="264">
        <v>0</v>
      </c>
      <c r="N14" s="265">
        <v>8901000</v>
      </c>
      <c r="O14" s="265">
        <v>8688885.8200000003</v>
      </c>
      <c r="P14" s="265">
        <v>7816230.4699999997</v>
      </c>
      <c r="Q14" s="265">
        <f>+P14</f>
        <v>7816230.4699999997</v>
      </c>
      <c r="R14" s="197">
        <f>IFERROR(O14/M14*100,0)</f>
        <v>0</v>
      </c>
      <c r="S14" s="197">
        <f>IFERROR(O14/N14*100,0)</f>
        <v>97.616962363779365</v>
      </c>
      <c r="T14" s="197">
        <f>IFERROR(P14/M14*100,0)</f>
        <v>0</v>
      </c>
      <c r="U14" s="197">
        <f>IFERROR(P14/N14*100,0)</f>
        <v>87.812947646331878</v>
      </c>
    </row>
    <row r="15" spans="1:21" s="84" customFormat="1" ht="21.75" customHeight="1">
      <c r="A15" s="193"/>
      <c r="B15" s="193"/>
      <c r="C15" s="193"/>
      <c r="D15" s="193"/>
      <c r="E15" s="193"/>
      <c r="F15" s="199"/>
      <c r="G15" s="198"/>
      <c r="H15" s="82"/>
      <c r="I15" s="87"/>
      <c r="J15" s="87"/>
      <c r="K15" s="87"/>
      <c r="L15" s="88"/>
      <c r="M15" s="88"/>
      <c r="N15" s="89"/>
      <c r="O15" s="89"/>
      <c r="P15" s="89"/>
      <c r="Q15" s="89"/>
      <c r="R15" s="89"/>
      <c r="S15" s="89"/>
      <c r="T15" s="86"/>
      <c r="U15" s="90"/>
    </row>
    <row r="16" spans="1:21" s="84" customFormat="1" ht="11.25">
      <c r="A16" s="193"/>
      <c r="B16" s="193"/>
      <c r="C16" s="193"/>
      <c r="D16" s="193"/>
      <c r="E16" s="193"/>
      <c r="F16" s="199"/>
      <c r="G16" s="198"/>
      <c r="H16" s="82"/>
      <c r="I16" s="87"/>
      <c r="J16" s="87"/>
      <c r="K16" s="87"/>
      <c r="L16" s="88"/>
      <c r="M16" s="88"/>
      <c r="N16" s="89"/>
      <c r="O16" s="89"/>
      <c r="P16" s="89"/>
      <c r="Q16" s="89"/>
      <c r="R16" s="89"/>
      <c r="S16" s="89"/>
      <c r="T16" s="86"/>
      <c r="U16" s="90"/>
    </row>
    <row r="17" spans="1:21" s="84" customFormat="1" ht="15" customHeight="1">
      <c r="A17" s="86"/>
      <c r="B17" s="86"/>
      <c r="C17" s="86"/>
      <c r="D17" s="86"/>
      <c r="E17" s="86"/>
      <c r="F17" s="86"/>
      <c r="G17" s="86"/>
      <c r="H17" s="86"/>
      <c r="I17" s="88"/>
      <c r="J17" s="88"/>
      <c r="K17" s="88"/>
      <c r="L17" s="88"/>
      <c r="M17" s="88"/>
      <c r="N17" s="89"/>
      <c r="O17" s="89"/>
      <c r="P17" s="89"/>
      <c r="Q17" s="89"/>
      <c r="R17" s="89"/>
      <c r="S17" s="89"/>
      <c r="T17" s="86"/>
      <c r="U17" s="90"/>
    </row>
    <row r="18" spans="1:21" s="84" customFormat="1" ht="15" customHeight="1">
      <c r="A18" s="409"/>
      <c r="B18" s="409"/>
      <c r="C18" s="409"/>
      <c r="D18" s="409"/>
      <c r="E18" s="409"/>
      <c r="F18" s="410" t="s">
        <v>297</v>
      </c>
      <c r="G18" s="409"/>
      <c r="H18" s="409"/>
      <c r="I18" s="411"/>
      <c r="J18" s="411"/>
      <c r="K18" s="411"/>
      <c r="L18" s="411"/>
      <c r="M18" s="412">
        <v>0</v>
      </c>
      <c r="N18" s="412">
        <v>8901000</v>
      </c>
      <c r="O18" s="412">
        <v>8688885.8200000003</v>
      </c>
      <c r="P18" s="412">
        <v>7816230.4699999997</v>
      </c>
      <c r="Q18" s="412">
        <v>7816230.4699999997</v>
      </c>
      <c r="R18" s="413"/>
      <c r="S18" s="413"/>
      <c r="T18" s="409"/>
      <c r="U18" s="414"/>
    </row>
    <row r="19" spans="1:21" s="84" customFormat="1" ht="15" customHeight="1">
      <c r="A19" s="91"/>
      <c r="B19" s="91"/>
      <c r="C19" s="91"/>
      <c r="D19" s="91"/>
      <c r="E19" s="91"/>
      <c r="F19" s="91"/>
      <c r="G19" s="91"/>
      <c r="H19" s="91"/>
      <c r="I19" s="92"/>
      <c r="J19" s="92"/>
      <c r="K19" s="92"/>
      <c r="L19" s="92"/>
      <c r="M19" s="92"/>
      <c r="N19" s="93"/>
      <c r="O19" s="93"/>
      <c r="P19" s="93"/>
      <c r="Q19" s="93"/>
      <c r="R19" s="93"/>
      <c r="S19" s="93"/>
      <c r="T19" s="91"/>
      <c r="U19" s="94"/>
    </row>
    <row r="20" spans="1:21">
      <c r="A20" s="33"/>
      <c r="B20" s="79"/>
      <c r="C20" s="33"/>
      <c r="D20" s="33"/>
      <c r="F20" s="33"/>
    </row>
    <row r="21" spans="1:21">
      <c r="B21" s="34"/>
      <c r="C21" s="35"/>
      <c r="D21" s="35"/>
      <c r="N21" s="36"/>
      <c r="O21" s="36"/>
    </row>
    <row r="22" spans="1:21">
      <c r="B22" s="37"/>
      <c r="C22" s="37"/>
      <c r="D22" s="37"/>
      <c r="N22" s="38"/>
      <c r="O22"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X101"/>
  <sheetViews>
    <sheetView showGridLines="0" topLeftCell="A67" zoomScale="90" zoomScaleNormal="90" zoomScaleSheetLayoutView="70" workbookViewId="0">
      <selection activeCell="A75" sqref="A75:XFD75"/>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3.140625" style="32" customWidth="1"/>
    <col min="8" max="10" width="15.7109375" style="32" customWidth="1"/>
    <col min="11" max="12" width="6.7109375" style="32" customWidth="1"/>
    <col min="13" max="14" width="18.28515625" style="32" customWidth="1"/>
    <col min="15" max="15" width="18.140625" style="32" customWidth="1"/>
    <col min="16" max="16" width="18.5703125" style="32" customWidth="1"/>
    <col min="17" max="17" width="18.42578125" style="32" customWidth="1"/>
    <col min="18" max="21" width="8.4257812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41.25" customHeight="1">
      <c r="A2" s="614" t="s">
        <v>829</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31.15" customHeight="1">
      <c r="A9" s="193">
        <v>1</v>
      </c>
      <c r="B9" s="193"/>
      <c r="C9" s="193"/>
      <c r="D9" s="193"/>
      <c r="E9" s="193"/>
      <c r="F9" s="194" t="s">
        <v>305</v>
      </c>
      <c r="G9" s="198"/>
      <c r="H9" s="83"/>
      <c r="I9" s="83"/>
      <c r="J9" s="83"/>
      <c r="K9" s="83"/>
      <c r="L9" s="83"/>
      <c r="M9" s="529">
        <v>348868092</v>
      </c>
      <c r="N9" s="530">
        <v>365550054.34999996</v>
      </c>
      <c r="O9" s="530">
        <v>364942780.24999994</v>
      </c>
      <c r="P9" s="530">
        <v>354561004.08999997</v>
      </c>
      <c r="Q9" s="530">
        <f>+P9</f>
        <v>354561004.08999997</v>
      </c>
      <c r="R9" s="83"/>
      <c r="S9" s="83"/>
      <c r="T9" s="83"/>
      <c r="U9" s="83"/>
    </row>
    <row r="10" spans="1:21" s="84" customFormat="1" ht="14.45" customHeight="1">
      <c r="A10" s="193"/>
      <c r="B10" s="193">
        <v>2</v>
      </c>
      <c r="C10" s="193"/>
      <c r="D10" s="193"/>
      <c r="E10" s="193"/>
      <c r="F10" s="194" t="s">
        <v>306</v>
      </c>
      <c r="G10" s="198"/>
      <c r="H10" s="83"/>
      <c r="I10" s="83"/>
      <c r="J10" s="83"/>
      <c r="K10" s="534"/>
      <c r="L10" s="534"/>
      <c r="M10" s="529">
        <v>343492873</v>
      </c>
      <c r="N10" s="530">
        <v>361380908.46999997</v>
      </c>
      <c r="O10" s="530">
        <v>360773665.04999995</v>
      </c>
      <c r="P10" s="530">
        <v>350391888.88999999</v>
      </c>
      <c r="Q10" s="530">
        <f t="shared" ref="Q10:Q73" si="0">+P10</f>
        <v>350391888.88999999</v>
      </c>
      <c r="R10" s="83"/>
      <c r="S10" s="83"/>
      <c r="T10" s="83"/>
      <c r="U10" s="83"/>
    </row>
    <row r="11" spans="1:21" s="84" customFormat="1" ht="15" customHeight="1">
      <c r="A11" s="193"/>
      <c r="B11" s="193"/>
      <c r="C11" s="193">
        <v>3</v>
      </c>
      <c r="D11" s="193"/>
      <c r="E11" s="193"/>
      <c r="F11" s="194" t="s">
        <v>307</v>
      </c>
      <c r="G11" s="198"/>
      <c r="H11" s="483"/>
      <c r="I11" s="483"/>
      <c r="J11" s="483"/>
      <c r="K11" s="534"/>
      <c r="L11" s="534"/>
      <c r="M11" s="529">
        <v>66715938</v>
      </c>
      <c r="N11" s="530">
        <v>65511963.960000001</v>
      </c>
      <c r="O11" s="530">
        <v>65511963.960000001</v>
      </c>
      <c r="P11" s="530">
        <v>65080800.289999999</v>
      </c>
      <c r="Q11" s="530">
        <f t="shared" si="0"/>
        <v>65080800.289999999</v>
      </c>
      <c r="R11" s="83"/>
      <c r="S11" s="83"/>
      <c r="T11" s="83"/>
      <c r="U11" s="83"/>
    </row>
    <row r="12" spans="1:21" s="84" customFormat="1" ht="27.6" customHeight="1">
      <c r="A12" s="193"/>
      <c r="B12" s="193"/>
      <c r="C12" s="193"/>
      <c r="D12" s="193">
        <v>1</v>
      </c>
      <c r="E12" s="193"/>
      <c r="F12" s="194" t="s">
        <v>341</v>
      </c>
      <c r="G12" s="198"/>
      <c r="H12" s="483"/>
      <c r="I12" s="483"/>
      <c r="J12" s="483"/>
      <c r="K12" s="534"/>
      <c r="L12" s="534"/>
      <c r="M12" s="529">
        <v>66715938</v>
      </c>
      <c r="N12" s="530">
        <v>65511963.960000001</v>
      </c>
      <c r="O12" s="530">
        <v>65511963.960000001</v>
      </c>
      <c r="P12" s="530">
        <v>65080800.289999999</v>
      </c>
      <c r="Q12" s="530">
        <f t="shared" si="0"/>
        <v>65080800.289999999</v>
      </c>
      <c r="R12" s="83"/>
      <c r="S12" s="83"/>
      <c r="T12" s="83"/>
      <c r="U12" s="83"/>
    </row>
    <row r="13" spans="1:21" s="84" customFormat="1" ht="12.6" customHeight="1">
      <c r="A13" s="193"/>
      <c r="B13" s="193"/>
      <c r="C13" s="193"/>
      <c r="D13" s="193"/>
      <c r="E13" s="193">
        <v>205</v>
      </c>
      <c r="F13" s="194" t="s">
        <v>342</v>
      </c>
      <c r="G13" s="198" t="s">
        <v>343</v>
      </c>
      <c r="H13" s="415">
        <v>50000</v>
      </c>
      <c r="I13" s="415">
        <v>50000</v>
      </c>
      <c r="J13" s="415">
        <f>+I13</f>
        <v>50000</v>
      </c>
      <c r="K13" s="535">
        <f>IFERROR(J13/H13,0)</f>
        <v>1</v>
      </c>
      <c r="L13" s="535">
        <f>+J13/I13</f>
        <v>1</v>
      </c>
      <c r="M13" s="529">
        <v>66715938</v>
      </c>
      <c r="N13" s="530">
        <v>65511963.960000001</v>
      </c>
      <c r="O13" s="530">
        <v>65511963.960000001</v>
      </c>
      <c r="P13" s="530">
        <v>65080800.289999999</v>
      </c>
      <c r="Q13" s="530">
        <f t="shared" si="0"/>
        <v>65080800.289999999</v>
      </c>
      <c r="R13" s="197">
        <f>IFERROR(O13/M13*100,0)</f>
        <v>98.195372685909021</v>
      </c>
      <c r="S13" s="197">
        <f>IFERROR(O13/N13*100,0)</f>
        <v>100</v>
      </c>
      <c r="T13" s="197">
        <f>IFERROR(P13/M13*100,0)</f>
        <v>97.54910481810208</v>
      </c>
      <c r="U13" s="197">
        <f>IFERROR(P13/N13*100,0)</f>
        <v>99.341855069001966</v>
      </c>
    </row>
    <row r="14" spans="1:21" s="84" customFormat="1" ht="26.45" customHeight="1">
      <c r="A14" s="193"/>
      <c r="B14" s="193"/>
      <c r="C14" s="193">
        <v>4</v>
      </c>
      <c r="D14" s="193"/>
      <c r="E14" s="193"/>
      <c r="F14" s="194" t="s">
        <v>330</v>
      </c>
      <c r="G14" s="198"/>
      <c r="H14" s="415"/>
      <c r="I14" s="415"/>
      <c r="J14" s="415"/>
      <c r="K14" s="536"/>
      <c r="L14" s="536"/>
      <c r="M14" s="529">
        <v>151234776</v>
      </c>
      <c r="N14" s="530">
        <v>157721900.58999997</v>
      </c>
      <c r="O14" s="530">
        <v>157686892.69</v>
      </c>
      <c r="P14" s="530">
        <v>148376160.73000002</v>
      </c>
      <c r="Q14" s="530">
        <f t="shared" si="0"/>
        <v>148376160.73000002</v>
      </c>
      <c r="R14" s="83"/>
      <c r="S14" s="83"/>
      <c r="T14" s="83"/>
      <c r="U14" s="83"/>
    </row>
    <row r="15" spans="1:21" s="84" customFormat="1" ht="12.6" customHeight="1">
      <c r="A15" s="193"/>
      <c r="B15" s="193"/>
      <c r="C15" s="193"/>
      <c r="D15" s="193">
        <v>1</v>
      </c>
      <c r="E15" s="193"/>
      <c r="F15" s="194" t="s">
        <v>331</v>
      </c>
      <c r="G15" s="198"/>
      <c r="H15" s="415"/>
      <c r="I15" s="415"/>
      <c r="J15" s="415"/>
      <c r="K15" s="536"/>
      <c r="L15" s="536"/>
      <c r="M15" s="529">
        <v>59056414</v>
      </c>
      <c r="N15" s="530">
        <v>56554798.910000004</v>
      </c>
      <c r="O15" s="530">
        <v>56546409.610000007</v>
      </c>
      <c r="P15" s="530">
        <v>56034322.38000001</v>
      </c>
      <c r="Q15" s="530">
        <f t="shared" si="0"/>
        <v>56034322.38000001</v>
      </c>
      <c r="R15" s="83"/>
      <c r="S15" s="83"/>
      <c r="T15" s="83"/>
      <c r="U15" s="83"/>
    </row>
    <row r="16" spans="1:21" s="84" customFormat="1" ht="28.9" customHeight="1">
      <c r="A16" s="193"/>
      <c r="B16" s="193"/>
      <c r="C16" s="193"/>
      <c r="D16" s="193"/>
      <c r="E16" s="193">
        <v>211</v>
      </c>
      <c r="F16" s="194" t="s">
        <v>344</v>
      </c>
      <c r="G16" s="198" t="s">
        <v>303</v>
      </c>
      <c r="H16" s="415">
        <v>1500</v>
      </c>
      <c r="I16" s="415">
        <v>1500</v>
      </c>
      <c r="J16" s="415">
        <v>1500</v>
      </c>
      <c r="K16" s="535">
        <f>IFERROR(J16/H16,0)</f>
        <v>1</v>
      </c>
      <c r="L16" s="535">
        <f>+J16/I16</f>
        <v>1</v>
      </c>
      <c r="M16" s="529">
        <v>59056414</v>
      </c>
      <c r="N16" s="530">
        <v>56147309.810000002</v>
      </c>
      <c r="O16" s="530">
        <v>56138920.510000005</v>
      </c>
      <c r="P16" s="530">
        <v>55721090.670000009</v>
      </c>
      <c r="Q16" s="530">
        <f t="shared" si="0"/>
        <v>55721090.670000009</v>
      </c>
      <c r="R16" s="197">
        <f>IFERROR(O16/M16*100,0)</f>
        <v>95.059819429605056</v>
      </c>
      <c r="S16" s="197">
        <f>IFERROR(O16/N16*100,0)</f>
        <v>99.985058411474412</v>
      </c>
      <c r="T16" s="197">
        <f>IFERROR(P16/M16*100,0)</f>
        <v>94.352309759275272</v>
      </c>
      <c r="U16" s="197">
        <f>IFERROR(P16/N16*100,0)</f>
        <v>99.240891252951741</v>
      </c>
    </row>
    <row r="17" spans="1:24" s="84" customFormat="1" ht="36.6" customHeight="1">
      <c r="A17" s="193"/>
      <c r="B17" s="193"/>
      <c r="C17" s="193"/>
      <c r="D17" s="193"/>
      <c r="E17" s="193">
        <v>212</v>
      </c>
      <c r="F17" s="276" t="s">
        <v>695</v>
      </c>
      <c r="G17" s="198" t="s">
        <v>310</v>
      </c>
      <c r="H17" s="415">
        <v>0</v>
      </c>
      <c r="I17" s="415">
        <v>1</v>
      </c>
      <c r="J17" s="415">
        <v>1</v>
      </c>
      <c r="K17" s="535">
        <f>IFERROR(J17/H17,0)</f>
        <v>0</v>
      </c>
      <c r="L17" s="535">
        <f>+J17/I17</f>
        <v>1</v>
      </c>
      <c r="M17" s="529">
        <v>0</v>
      </c>
      <c r="N17" s="530">
        <v>407489.1</v>
      </c>
      <c r="O17" s="530">
        <v>407489.1</v>
      </c>
      <c r="P17" s="530">
        <v>313231.71000000002</v>
      </c>
      <c r="Q17" s="530">
        <f t="shared" si="0"/>
        <v>313231.71000000002</v>
      </c>
      <c r="R17" s="197">
        <f>IFERROR(O17/M17*100,0)</f>
        <v>0</v>
      </c>
      <c r="S17" s="197">
        <f>IFERROR(O17/N17*100,0)</f>
        <v>100</v>
      </c>
      <c r="T17" s="197">
        <f>IFERROR(P17/M17*100,0)</f>
        <v>0</v>
      </c>
      <c r="U17" s="197">
        <f>IFERROR(P17/N17*100,0)</f>
        <v>76.868733421335705</v>
      </c>
    </row>
    <row r="18" spans="1:24" s="84" customFormat="1" ht="14.45" customHeight="1">
      <c r="A18" s="193"/>
      <c r="B18" s="193"/>
      <c r="C18" s="193"/>
      <c r="D18" s="193">
        <v>2</v>
      </c>
      <c r="E18" s="193"/>
      <c r="F18" s="194" t="s">
        <v>333</v>
      </c>
      <c r="G18" s="198"/>
      <c r="H18" s="415"/>
      <c r="I18" s="415"/>
      <c r="J18" s="415"/>
      <c r="K18" s="536"/>
      <c r="L18" s="536"/>
      <c r="M18" s="529">
        <v>92178362</v>
      </c>
      <c r="N18" s="530">
        <v>101167101.67999998</v>
      </c>
      <c r="O18" s="530">
        <v>101140483.08</v>
      </c>
      <c r="P18" s="530">
        <v>92341838.349999994</v>
      </c>
      <c r="Q18" s="530">
        <f t="shared" si="0"/>
        <v>92341838.349999994</v>
      </c>
      <c r="R18" s="83"/>
      <c r="S18" s="83"/>
      <c r="T18" s="83"/>
      <c r="U18" s="83"/>
      <c r="X18" s="84" t="str">
        <f>UPPER(W18)</f>
        <v/>
      </c>
    </row>
    <row r="19" spans="1:24" s="84" customFormat="1" ht="24" customHeight="1">
      <c r="A19" s="193"/>
      <c r="B19" s="193"/>
      <c r="C19" s="193"/>
      <c r="D19" s="193"/>
      <c r="E19" s="193">
        <v>215</v>
      </c>
      <c r="F19" s="194" t="s">
        <v>345</v>
      </c>
      <c r="G19" s="198" t="s">
        <v>303</v>
      </c>
      <c r="H19" s="415">
        <v>2100</v>
      </c>
      <c r="I19" s="415">
        <v>2103</v>
      </c>
      <c r="J19" s="415">
        <v>2103</v>
      </c>
      <c r="K19" s="535">
        <f>IFERROR(J19/H19,0)</f>
        <v>1.0014285714285713</v>
      </c>
      <c r="L19" s="535">
        <f>+J19/I19</f>
        <v>1</v>
      </c>
      <c r="M19" s="529">
        <v>92178362</v>
      </c>
      <c r="N19" s="530">
        <v>101167101.67999998</v>
      </c>
      <c r="O19" s="530">
        <v>101140483.08</v>
      </c>
      <c r="P19" s="530">
        <v>92341838.349999994</v>
      </c>
      <c r="Q19" s="530">
        <f t="shared" si="0"/>
        <v>92341838.349999994</v>
      </c>
      <c r="R19" s="197">
        <f>IFERROR(O18/M18*100,0)</f>
        <v>109.72258660877485</v>
      </c>
      <c r="S19" s="197">
        <f>IFERROR(O18/N18*100,0)</f>
        <v>99.973688482166693</v>
      </c>
      <c r="T19" s="197">
        <f>IFERROR(P18/M18*100,0)</f>
        <v>100.17734785740713</v>
      </c>
      <c r="U19" s="197">
        <f>IFERROR(P18/N18*100,0)</f>
        <v>91.276548222252103</v>
      </c>
    </row>
    <row r="20" spans="1:24" s="84" customFormat="1" ht="13.9" customHeight="1">
      <c r="A20" s="193"/>
      <c r="B20" s="193"/>
      <c r="C20" s="193">
        <v>5</v>
      </c>
      <c r="D20" s="193"/>
      <c r="E20" s="193"/>
      <c r="F20" s="194" t="s">
        <v>311</v>
      </c>
      <c r="G20" s="198"/>
      <c r="H20" s="415"/>
      <c r="I20" s="415"/>
      <c r="J20" s="415"/>
      <c r="K20" s="536"/>
      <c r="L20" s="536"/>
      <c r="M20" s="529">
        <v>2411086</v>
      </c>
      <c r="N20" s="530">
        <v>2403279.4999999995</v>
      </c>
      <c r="O20" s="530">
        <v>2144826.2899999996</v>
      </c>
      <c r="P20" s="530">
        <v>2134251.7199999997</v>
      </c>
      <c r="Q20" s="530">
        <f t="shared" si="0"/>
        <v>2134251.7199999997</v>
      </c>
      <c r="R20" s="83"/>
      <c r="S20" s="83"/>
      <c r="T20" s="83"/>
      <c r="U20" s="83"/>
    </row>
    <row r="21" spans="1:24" s="84" customFormat="1" ht="13.9" customHeight="1">
      <c r="A21" s="193"/>
      <c r="B21" s="193"/>
      <c r="C21" s="193"/>
      <c r="D21" s="193">
        <v>1</v>
      </c>
      <c r="E21" s="193"/>
      <c r="F21" s="194" t="s">
        <v>312</v>
      </c>
      <c r="G21" s="198"/>
      <c r="H21" s="415"/>
      <c r="I21" s="415"/>
      <c r="J21" s="415"/>
      <c r="K21" s="536"/>
      <c r="L21" s="536"/>
      <c r="M21" s="529">
        <v>2411086</v>
      </c>
      <c r="N21" s="530">
        <v>2403279.4999999995</v>
      </c>
      <c r="O21" s="530">
        <v>2144826.2899999996</v>
      </c>
      <c r="P21" s="530">
        <v>2134251.7199999997</v>
      </c>
      <c r="Q21" s="530">
        <f t="shared" si="0"/>
        <v>2134251.7199999997</v>
      </c>
      <c r="R21" s="83"/>
      <c r="S21" s="83"/>
      <c r="T21" s="83"/>
      <c r="U21" s="83"/>
    </row>
    <row r="22" spans="1:24" s="84" customFormat="1" ht="13.9" customHeight="1">
      <c r="A22" s="193"/>
      <c r="B22" s="193"/>
      <c r="C22" s="193"/>
      <c r="D22" s="193"/>
      <c r="E22" s="193">
        <v>216</v>
      </c>
      <c r="F22" s="194" t="s">
        <v>346</v>
      </c>
      <c r="G22" s="198" t="s">
        <v>343</v>
      </c>
      <c r="H22" s="415">
        <v>12000</v>
      </c>
      <c r="I22" s="415">
        <v>12200</v>
      </c>
      <c r="J22" s="415">
        <f>+I22</f>
        <v>12200</v>
      </c>
      <c r="K22" s="535">
        <f>IFERROR(J22/H22,0)</f>
        <v>1.0166666666666666</v>
      </c>
      <c r="L22" s="535">
        <f>+J22/I22</f>
        <v>1</v>
      </c>
      <c r="M22" s="529">
        <v>2411086</v>
      </c>
      <c r="N22" s="530">
        <v>2403279.4999999995</v>
      </c>
      <c r="O22" s="530">
        <v>2144826.2899999996</v>
      </c>
      <c r="P22" s="530">
        <v>2134251.7199999997</v>
      </c>
      <c r="Q22" s="530">
        <f t="shared" si="0"/>
        <v>2134251.7199999997</v>
      </c>
      <c r="R22" s="197">
        <f>IFERROR(O21/M21*100,0)</f>
        <v>88.956855541444796</v>
      </c>
      <c r="S22" s="197">
        <f>IFERROR(O21/N21*100,0)</f>
        <v>89.245811400629847</v>
      </c>
      <c r="T22" s="197">
        <f>IFERROR(P21/M21*100,0)</f>
        <v>88.518274337788029</v>
      </c>
      <c r="U22" s="197">
        <f>IFERROR(P21/N21*100,0)</f>
        <v>88.805805566934694</v>
      </c>
    </row>
    <row r="23" spans="1:24" s="84" customFormat="1" ht="13.9" customHeight="1">
      <c r="A23" s="193"/>
      <c r="B23" s="193"/>
      <c r="C23" s="193">
        <v>6</v>
      </c>
      <c r="D23" s="193"/>
      <c r="E23" s="193"/>
      <c r="F23" s="194" t="s">
        <v>335</v>
      </c>
      <c r="G23" s="198"/>
      <c r="H23" s="415"/>
      <c r="I23" s="415"/>
      <c r="J23" s="415"/>
      <c r="K23" s="536"/>
      <c r="L23" s="536"/>
      <c r="M23" s="529">
        <v>123131073</v>
      </c>
      <c r="N23" s="530">
        <v>135743764.41999999</v>
      </c>
      <c r="O23" s="530">
        <v>135429982.10999998</v>
      </c>
      <c r="P23" s="530">
        <v>134800676.14999998</v>
      </c>
      <c r="Q23" s="530">
        <f t="shared" si="0"/>
        <v>134800676.14999998</v>
      </c>
      <c r="R23" s="83"/>
      <c r="S23" s="83"/>
      <c r="T23" s="83"/>
      <c r="U23" s="83"/>
    </row>
    <row r="24" spans="1:24" s="84" customFormat="1" ht="13.9" customHeight="1">
      <c r="A24" s="193"/>
      <c r="B24" s="193"/>
      <c r="C24" s="193"/>
      <c r="D24" s="193">
        <v>3</v>
      </c>
      <c r="E24" s="193"/>
      <c r="F24" s="194" t="s">
        <v>347</v>
      </c>
      <c r="G24" s="198"/>
      <c r="H24" s="415"/>
      <c r="I24" s="415"/>
      <c r="J24" s="415"/>
      <c r="K24" s="536"/>
      <c r="L24" s="536"/>
      <c r="M24" s="529">
        <v>19130925</v>
      </c>
      <c r="N24" s="530">
        <v>27730925</v>
      </c>
      <c r="O24" s="530">
        <v>27730925</v>
      </c>
      <c r="P24" s="530">
        <v>27730425</v>
      </c>
      <c r="Q24" s="530">
        <f t="shared" si="0"/>
        <v>27730425</v>
      </c>
      <c r="R24" s="83"/>
      <c r="S24" s="83"/>
      <c r="T24" s="83"/>
      <c r="U24" s="83"/>
    </row>
    <row r="25" spans="1:24" s="84" customFormat="1" ht="18" customHeight="1">
      <c r="A25" s="193"/>
      <c r="B25" s="193"/>
      <c r="C25" s="193"/>
      <c r="D25" s="193"/>
      <c r="E25" s="193">
        <v>219</v>
      </c>
      <c r="F25" s="194" t="s">
        <v>348</v>
      </c>
      <c r="G25" s="198" t="s">
        <v>343</v>
      </c>
      <c r="H25" s="415">
        <v>4500</v>
      </c>
      <c r="I25" s="415">
        <v>4500</v>
      </c>
      <c r="J25" s="415">
        <v>4500</v>
      </c>
      <c r="K25" s="535">
        <f>IFERROR(J25/H25,0)</f>
        <v>1</v>
      </c>
      <c r="L25" s="535">
        <f>+J25/I25</f>
        <v>1</v>
      </c>
      <c r="M25" s="529">
        <v>19130925</v>
      </c>
      <c r="N25" s="530">
        <v>27730925</v>
      </c>
      <c r="O25" s="530">
        <v>27730925</v>
      </c>
      <c r="P25" s="530">
        <v>27730425</v>
      </c>
      <c r="Q25" s="530">
        <f t="shared" si="0"/>
        <v>27730425</v>
      </c>
      <c r="R25" s="83"/>
      <c r="S25" s="83"/>
      <c r="T25" s="83"/>
      <c r="U25" s="83"/>
    </row>
    <row r="26" spans="1:24" s="84" customFormat="1" ht="13.9" customHeight="1">
      <c r="A26" s="193"/>
      <c r="B26" s="193"/>
      <c r="C26" s="193"/>
      <c r="D26" s="193">
        <v>8</v>
      </c>
      <c r="E26" s="193"/>
      <c r="F26" s="194" t="s">
        <v>349</v>
      </c>
      <c r="G26" s="198"/>
      <c r="H26" s="415"/>
      <c r="I26" s="415"/>
      <c r="J26" s="415"/>
      <c r="K26" s="536"/>
      <c r="L26" s="536"/>
      <c r="M26" s="529">
        <v>51997389</v>
      </c>
      <c r="N26" s="530">
        <v>59355012.829999998</v>
      </c>
      <c r="O26" s="530">
        <v>59043316.700000003</v>
      </c>
      <c r="P26" s="530">
        <v>58805960.149999991</v>
      </c>
      <c r="Q26" s="530">
        <f t="shared" si="0"/>
        <v>58805960.149999991</v>
      </c>
      <c r="R26" s="83"/>
      <c r="S26" s="83"/>
      <c r="T26" s="83"/>
      <c r="U26" s="83"/>
    </row>
    <row r="27" spans="1:24" s="84" customFormat="1" ht="35.450000000000003" customHeight="1">
      <c r="A27" s="193"/>
      <c r="B27" s="193"/>
      <c r="C27" s="193"/>
      <c r="D27" s="193"/>
      <c r="E27" s="193">
        <v>224</v>
      </c>
      <c r="F27" s="194" t="s">
        <v>350</v>
      </c>
      <c r="G27" s="198" t="s">
        <v>343</v>
      </c>
      <c r="H27" s="415">
        <v>1500</v>
      </c>
      <c r="I27" s="415">
        <v>1770</v>
      </c>
      <c r="J27" s="415">
        <v>1770</v>
      </c>
      <c r="K27" s="535">
        <f>IFERROR(J27/H27,0)</f>
        <v>1.18</v>
      </c>
      <c r="L27" s="535">
        <f>+J27/I27</f>
        <v>1</v>
      </c>
      <c r="M27" s="529">
        <v>13913003</v>
      </c>
      <c r="N27" s="530">
        <v>17165705.539999999</v>
      </c>
      <c r="O27" s="530">
        <v>17154145.629999999</v>
      </c>
      <c r="P27" s="530">
        <v>17154145.629999999</v>
      </c>
      <c r="Q27" s="530">
        <f t="shared" si="0"/>
        <v>17154145.629999999</v>
      </c>
      <c r="R27" s="197">
        <f>IFERROR(O26/M26*100,0)</f>
        <v>113.5505413550669</v>
      </c>
      <c r="S27" s="197">
        <f>IFERROR(O26/N26*100,0)</f>
        <v>99.474861321498267</v>
      </c>
      <c r="T27" s="197">
        <f>IFERROR(P26/M26*100,0)</f>
        <v>113.09406353076687</v>
      </c>
      <c r="U27" s="197">
        <f>IFERROR(P26/N26*100,0)</f>
        <v>99.074968307103958</v>
      </c>
    </row>
    <row r="28" spans="1:24" s="84" customFormat="1" ht="32.450000000000003" customHeight="1">
      <c r="A28" s="193"/>
      <c r="B28" s="193"/>
      <c r="C28" s="193"/>
      <c r="D28" s="193"/>
      <c r="E28" s="193">
        <v>225</v>
      </c>
      <c r="F28" s="194" t="s">
        <v>351</v>
      </c>
      <c r="G28" s="198" t="s">
        <v>343</v>
      </c>
      <c r="H28" s="415">
        <v>2530</v>
      </c>
      <c r="I28" s="415">
        <v>2530</v>
      </c>
      <c r="J28" s="415">
        <v>2530</v>
      </c>
      <c r="K28" s="535">
        <f>IFERROR(J28/H28,0)</f>
        <v>1</v>
      </c>
      <c r="L28" s="535">
        <f>+J28/I28</f>
        <v>1</v>
      </c>
      <c r="M28" s="529">
        <v>38084386</v>
      </c>
      <c r="N28" s="530">
        <v>42189307.289999999</v>
      </c>
      <c r="O28" s="530">
        <v>41889171.07</v>
      </c>
      <c r="P28" s="530">
        <v>41651814.519999996</v>
      </c>
      <c r="Q28" s="530">
        <f t="shared" si="0"/>
        <v>41651814.519999996</v>
      </c>
      <c r="R28" s="197">
        <f>IFERROR(O27/M27*100,0)</f>
        <v>123.29578042928617</v>
      </c>
      <c r="S28" s="197">
        <f>IFERROR(O27/N27*100,0)</f>
        <v>99.932656948046429</v>
      </c>
      <c r="T28" s="197">
        <f>IFERROR(P27/M27*100,0)</f>
        <v>123.29578042928617</v>
      </c>
      <c r="U28" s="197">
        <f>IFERROR(P27/N27*100,0)</f>
        <v>99.932656948046429</v>
      </c>
    </row>
    <row r="29" spans="1:24" s="84" customFormat="1" ht="25.15" customHeight="1">
      <c r="A29" s="193"/>
      <c r="B29" s="193"/>
      <c r="C29" s="193"/>
      <c r="D29" s="193">
        <v>9</v>
      </c>
      <c r="E29" s="193"/>
      <c r="F29" s="194" t="s">
        <v>336</v>
      </c>
      <c r="G29" s="198"/>
      <c r="H29" s="415"/>
      <c r="I29" s="415"/>
      <c r="J29" s="415"/>
      <c r="K29" s="536"/>
      <c r="L29" s="536"/>
      <c r="M29" s="529">
        <v>52002759</v>
      </c>
      <c r="N29" s="530">
        <v>48657826.589999996</v>
      </c>
      <c r="O29" s="530">
        <v>48655740.409999996</v>
      </c>
      <c r="P29" s="530">
        <v>48264291</v>
      </c>
      <c r="Q29" s="530">
        <f t="shared" si="0"/>
        <v>48264291</v>
      </c>
      <c r="R29" s="83"/>
      <c r="S29" s="83"/>
      <c r="T29" s="83"/>
      <c r="U29" s="83"/>
    </row>
    <row r="30" spans="1:24" s="84" customFormat="1" ht="14.45" customHeight="1">
      <c r="A30" s="193"/>
      <c r="B30" s="193"/>
      <c r="C30" s="193"/>
      <c r="D30" s="193"/>
      <c r="E30" s="193">
        <v>226</v>
      </c>
      <c r="F30" s="194" t="s">
        <v>352</v>
      </c>
      <c r="G30" s="198" t="s">
        <v>343</v>
      </c>
      <c r="H30" s="415">
        <v>300</v>
      </c>
      <c r="I30" s="415">
        <v>333</v>
      </c>
      <c r="J30" s="415">
        <v>333</v>
      </c>
      <c r="K30" s="535">
        <f>IFERROR(J30/H30,0)</f>
        <v>1.1100000000000001</v>
      </c>
      <c r="L30" s="535">
        <f>+J30/I30</f>
        <v>1</v>
      </c>
      <c r="M30" s="529">
        <v>13286467</v>
      </c>
      <c r="N30" s="530">
        <v>13285742.5</v>
      </c>
      <c r="O30" s="530">
        <v>13283742.5</v>
      </c>
      <c r="P30" s="530">
        <v>13283742.5</v>
      </c>
      <c r="Q30" s="530">
        <f t="shared" si="0"/>
        <v>13283742.5</v>
      </c>
      <c r="R30" s="197">
        <f>IFERROR(O29/M29*100,0)</f>
        <v>93.563767280116807</v>
      </c>
      <c r="S30" s="197">
        <f>IFERROR(O29/N29*100,0)</f>
        <v>99.9957125499715</v>
      </c>
      <c r="T30" s="197">
        <f>IFERROR(P29/M29*100,0)</f>
        <v>92.81101989223302</v>
      </c>
      <c r="U30" s="197">
        <f>IFERROR(P29/N29*100,0)</f>
        <v>99.191218314545765</v>
      </c>
    </row>
    <row r="31" spans="1:24" s="84" customFormat="1" ht="36.6" customHeight="1">
      <c r="A31" s="193"/>
      <c r="B31" s="193"/>
      <c r="C31" s="193"/>
      <c r="D31" s="193"/>
      <c r="E31" s="193">
        <v>229</v>
      </c>
      <c r="F31" s="194" t="s">
        <v>353</v>
      </c>
      <c r="G31" s="198" t="s">
        <v>343</v>
      </c>
      <c r="H31" s="415">
        <v>2050</v>
      </c>
      <c r="I31" s="415">
        <v>2050</v>
      </c>
      <c r="J31" s="415">
        <v>2050</v>
      </c>
      <c r="K31" s="535">
        <f>IFERROR(J31/H31,0)</f>
        <v>1</v>
      </c>
      <c r="L31" s="535">
        <f>+J31/I31</f>
        <v>1</v>
      </c>
      <c r="M31" s="529">
        <v>26070000</v>
      </c>
      <c r="N31" s="530">
        <v>24392772.52</v>
      </c>
      <c r="O31" s="530">
        <v>24392772.52</v>
      </c>
      <c r="P31" s="530">
        <v>24087234.649999999</v>
      </c>
      <c r="Q31" s="530">
        <f t="shared" si="0"/>
        <v>24087234.649999999</v>
      </c>
      <c r="R31" s="83"/>
      <c r="S31" s="83"/>
      <c r="T31" s="83"/>
      <c r="U31" s="83"/>
    </row>
    <row r="32" spans="1:24" s="84" customFormat="1" ht="22.15" customHeight="1">
      <c r="A32" s="193"/>
      <c r="B32" s="193"/>
      <c r="C32" s="193"/>
      <c r="D32" s="193"/>
      <c r="E32" s="193">
        <v>230</v>
      </c>
      <c r="F32" s="194" t="s">
        <v>354</v>
      </c>
      <c r="G32" s="198" t="s">
        <v>343</v>
      </c>
      <c r="H32" s="415">
        <v>100000</v>
      </c>
      <c r="I32" s="415">
        <v>100357</v>
      </c>
      <c r="J32" s="415">
        <v>100357</v>
      </c>
      <c r="K32" s="535">
        <f>IFERROR(J32/H32,0)</f>
        <v>1.0035700000000001</v>
      </c>
      <c r="L32" s="535">
        <f>+J32/I32</f>
        <v>1</v>
      </c>
      <c r="M32" s="529">
        <v>12646292</v>
      </c>
      <c r="N32" s="530">
        <v>10979311.569999998</v>
      </c>
      <c r="O32" s="530">
        <v>10979225.389999999</v>
      </c>
      <c r="P32" s="530">
        <v>10893313.85</v>
      </c>
      <c r="Q32" s="530">
        <f t="shared" si="0"/>
        <v>10893313.85</v>
      </c>
      <c r="R32" s="197">
        <f>IFERROR(O31/M31*100,0)</f>
        <v>93.566446183352511</v>
      </c>
      <c r="S32" s="197">
        <f>IFERROR(O31/N31*100,0)</f>
        <v>100</v>
      </c>
      <c r="T32" s="197">
        <f>IFERROR(P31/M31*100,0)</f>
        <v>92.394455887993857</v>
      </c>
      <c r="U32" s="197">
        <f>IFERROR(P31/N31*100,0)</f>
        <v>98.747424591651139</v>
      </c>
    </row>
    <row r="33" spans="1:21" s="84" customFormat="1" ht="13.15" customHeight="1">
      <c r="A33" s="193"/>
      <c r="B33" s="193">
        <v>3</v>
      </c>
      <c r="C33" s="193"/>
      <c r="D33" s="193"/>
      <c r="E33" s="193"/>
      <c r="F33" s="194" t="s">
        <v>355</v>
      </c>
      <c r="G33" s="198"/>
      <c r="H33" s="415"/>
      <c r="I33" s="415"/>
      <c r="J33" s="415"/>
      <c r="K33" s="536"/>
      <c r="L33" s="536"/>
      <c r="M33" s="529">
        <v>5375219</v>
      </c>
      <c r="N33" s="530">
        <v>4169145.88</v>
      </c>
      <c r="O33" s="530">
        <v>4169115.2</v>
      </c>
      <c r="P33" s="530">
        <v>4169115.2</v>
      </c>
      <c r="Q33" s="530">
        <f t="shared" si="0"/>
        <v>4169115.2</v>
      </c>
      <c r="R33" s="83"/>
      <c r="S33" s="83"/>
      <c r="T33" s="83"/>
      <c r="U33" s="83"/>
    </row>
    <row r="34" spans="1:21" s="84" customFormat="1" ht="34.9" customHeight="1">
      <c r="A34" s="193"/>
      <c r="B34" s="193"/>
      <c r="C34" s="193">
        <v>1</v>
      </c>
      <c r="D34" s="193"/>
      <c r="E34" s="193"/>
      <c r="F34" s="194" t="s">
        <v>356</v>
      </c>
      <c r="G34" s="198"/>
      <c r="H34" s="415"/>
      <c r="I34" s="415"/>
      <c r="J34" s="415"/>
      <c r="K34" s="536"/>
      <c r="L34" s="536"/>
      <c r="M34" s="529">
        <v>5375219</v>
      </c>
      <c r="N34" s="530">
        <v>4169145.88</v>
      </c>
      <c r="O34" s="530">
        <v>4169115.2</v>
      </c>
      <c r="P34" s="530">
        <v>4169115.2</v>
      </c>
      <c r="Q34" s="530">
        <f t="shared" si="0"/>
        <v>4169115.2</v>
      </c>
      <c r="R34" s="83"/>
      <c r="S34" s="83"/>
      <c r="T34" s="83"/>
      <c r="U34" s="83"/>
    </row>
    <row r="35" spans="1:21" s="84" customFormat="1" ht="13.15" customHeight="1">
      <c r="A35" s="193"/>
      <c r="B35" s="193"/>
      <c r="C35" s="193"/>
      <c r="D35" s="193">
        <v>2</v>
      </c>
      <c r="E35" s="193"/>
      <c r="F35" s="194" t="s">
        <v>357</v>
      </c>
      <c r="G35" s="198"/>
      <c r="H35" s="415"/>
      <c r="I35" s="415"/>
      <c r="J35" s="415"/>
      <c r="K35" s="535"/>
      <c r="L35" s="535"/>
      <c r="M35" s="529">
        <v>5375219</v>
      </c>
      <c r="N35" s="530">
        <v>4169145.88</v>
      </c>
      <c r="O35" s="530">
        <v>4169115.2</v>
      </c>
      <c r="P35" s="530">
        <v>4169115.2</v>
      </c>
      <c r="Q35" s="530">
        <f t="shared" si="0"/>
        <v>4169115.2</v>
      </c>
      <c r="R35" s="197">
        <f>IFERROR(O34/M34*100,0)</f>
        <v>77.561773762148107</v>
      </c>
      <c r="S35" s="197">
        <f>IFERROR(O34/N34*100,0)</f>
        <v>99.999264117858118</v>
      </c>
      <c r="T35" s="197">
        <f>IFERROR(P34/M34*100,0)</f>
        <v>77.561773762148107</v>
      </c>
      <c r="U35" s="197">
        <f>IFERROR(P34/N34*100,0)</f>
        <v>99.999264117858118</v>
      </c>
    </row>
    <row r="36" spans="1:21" s="84" customFormat="1" ht="13.15" customHeight="1">
      <c r="A36" s="193"/>
      <c r="B36" s="193"/>
      <c r="C36" s="193"/>
      <c r="D36" s="193"/>
      <c r="E36" s="193">
        <v>232</v>
      </c>
      <c r="F36" s="194" t="s">
        <v>358</v>
      </c>
      <c r="G36" s="198" t="s">
        <v>343</v>
      </c>
      <c r="H36" s="415">
        <v>1954</v>
      </c>
      <c r="I36" s="415">
        <v>1954</v>
      </c>
      <c r="J36" s="415">
        <v>1954</v>
      </c>
      <c r="K36" s="535">
        <f>IFERROR(J36/H36,0)</f>
        <v>1</v>
      </c>
      <c r="L36" s="535">
        <f>+J36/I36</f>
        <v>1</v>
      </c>
      <c r="M36" s="529">
        <v>5375219</v>
      </c>
      <c r="N36" s="530">
        <v>4169145.88</v>
      </c>
      <c r="O36" s="530">
        <v>4169115.2</v>
      </c>
      <c r="P36" s="530">
        <v>4169115.2</v>
      </c>
      <c r="Q36" s="530">
        <f t="shared" si="0"/>
        <v>4169115.2</v>
      </c>
      <c r="R36" s="83"/>
      <c r="S36" s="83"/>
      <c r="T36" s="83"/>
      <c r="U36" s="83"/>
    </row>
    <row r="37" spans="1:21" s="84" customFormat="1" ht="28.9" customHeight="1">
      <c r="A37" s="193">
        <v>2</v>
      </c>
      <c r="B37" s="193"/>
      <c r="C37" s="193"/>
      <c r="D37" s="193"/>
      <c r="E37" s="193"/>
      <c r="F37" s="194" t="s">
        <v>298</v>
      </c>
      <c r="G37" s="198"/>
      <c r="H37" s="415"/>
      <c r="I37" s="415"/>
      <c r="J37" s="415"/>
      <c r="K37" s="536"/>
      <c r="L37" s="536"/>
      <c r="M37" s="529">
        <v>264152157</v>
      </c>
      <c r="N37" s="530">
        <v>287547820.25000006</v>
      </c>
      <c r="O37" s="530">
        <v>269396970.84000003</v>
      </c>
      <c r="P37" s="530">
        <v>260662134.85000002</v>
      </c>
      <c r="Q37" s="530">
        <f t="shared" si="0"/>
        <v>260662134.85000002</v>
      </c>
      <c r="R37" s="83"/>
      <c r="S37" s="83"/>
      <c r="T37" s="83"/>
      <c r="U37" s="83"/>
    </row>
    <row r="38" spans="1:21" s="84" customFormat="1" ht="15.6" customHeight="1">
      <c r="A38" s="193"/>
      <c r="B38" s="193">
        <v>1</v>
      </c>
      <c r="C38" s="193"/>
      <c r="D38" s="193"/>
      <c r="E38" s="193"/>
      <c r="F38" s="194" t="s">
        <v>299</v>
      </c>
      <c r="G38" s="198"/>
      <c r="H38" s="415"/>
      <c r="I38" s="415"/>
      <c r="J38" s="415"/>
      <c r="K38" s="536"/>
      <c r="L38" s="536"/>
      <c r="M38" s="529">
        <v>264152157</v>
      </c>
      <c r="N38" s="530">
        <v>287547820.25000006</v>
      </c>
      <c r="O38" s="530">
        <v>269396970.84000003</v>
      </c>
      <c r="P38" s="530">
        <v>260662134.85000002</v>
      </c>
      <c r="Q38" s="530">
        <f t="shared" si="0"/>
        <v>260662134.85000002</v>
      </c>
      <c r="R38" s="83"/>
      <c r="S38" s="83"/>
      <c r="T38" s="83"/>
      <c r="U38" s="83"/>
    </row>
    <row r="39" spans="1:21" s="84" customFormat="1" ht="22.15" customHeight="1">
      <c r="A39" s="193"/>
      <c r="B39" s="193"/>
      <c r="C39" s="193">
        <v>7</v>
      </c>
      <c r="D39" s="193"/>
      <c r="E39" s="193"/>
      <c r="F39" s="194" t="s">
        <v>300</v>
      </c>
      <c r="G39" s="198"/>
      <c r="H39" s="415"/>
      <c r="I39" s="415"/>
      <c r="J39" s="415"/>
      <c r="K39" s="536"/>
      <c r="L39" s="536"/>
      <c r="M39" s="529">
        <v>264152157</v>
      </c>
      <c r="N39" s="530">
        <v>287547820.25000006</v>
      </c>
      <c r="O39" s="530">
        <v>269396970.84000003</v>
      </c>
      <c r="P39" s="530">
        <v>260662134.85000002</v>
      </c>
      <c r="Q39" s="530">
        <f t="shared" si="0"/>
        <v>260662134.85000002</v>
      </c>
      <c r="R39" s="83"/>
      <c r="S39" s="83"/>
      <c r="T39" s="83"/>
      <c r="U39" s="83"/>
    </row>
    <row r="40" spans="1:21" s="84" customFormat="1" ht="16.899999999999999" customHeight="1">
      <c r="A40" s="193"/>
      <c r="B40" s="193"/>
      <c r="C40" s="193"/>
      <c r="D40" s="193">
        <v>1</v>
      </c>
      <c r="E40" s="193"/>
      <c r="F40" s="194" t="s">
        <v>301</v>
      </c>
      <c r="G40" s="198"/>
      <c r="H40" s="415"/>
      <c r="I40" s="415"/>
      <c r="J40" s="415"/>
      <c r="K40" s="536"/>
      <c r="L40" s="536"/>
      <c r="M40" s="529">
        <v>179631152</v>
      </c>
      <c r="N40" s="530">
        <v>205055837.61000004</v>
      </c>
      <c r="O40" s="530">
        <v>186905475.27000004</v>
      </c>
      <c r="P40" s="530">
        <v>178721645.80000004</v>
      </c>
      <c r="Q40" s="530">
        <f t="shared" si="0"/>
        <v>178721645.80000004</v>
      </c>
      <c r="R40" s="83"/>
      <c r="S40" s="83"/>
      <c r="T40" s="83"/>
      <c r="U40" s="83"/>
    </row>
    <row r="41" spans="1:21" s="84" customFormat="1" ht="16.899999999999999" customHeight="1">
      <c r="A41" s="193"/>
      <c r="B41" s="193"/>
      <c r="C41" s="193"/>
      <c r="D41" s="193"/>
      <c r="E41" s="193">
        <v>201</v>
      </c>
      <c r="F41" s="194" t="s">
        <v>302</v>
      </c>
      <c r="G41" s="198" t="s">
        <v>303</v>
      </c>
      <c r="H41" s="415">
        <v>40000</v>
      </c>
      <c r="I41" s="415">
        <v>40002</v>
      </c>
      <c r="J41" s="415">
        <v>40002</v>
      </c>
      <c r="K41" s="535">
        <f>IFERROR(J41/H41,0)</f>
        <v>1.0000500000000001</v>
      </c>
      <c r="L41" s="535">
        <f>+J41/I41</f>
        <v>1</v>
      </c>
      <c r="M41" s="529">
        <v>179631152</v>
      </c>
      <c r="N41" s="530">
        <v>205055837.61000004</v>
      </c>
      <c r="O41" s="530">
        <v>186905475.27000004</v>
      </c>
      <c r="P41" s="530">
        <v>178721645.80000004</v>
      </c>
      <c r="Q41" s="530">
        <f t="shared" si="0"/>
        <v>178721645.80000004</v>
      </c>
      <c r="R41" s="197">
        <f>IFERROR(O40/M40*100,0)</f>
        <v>104.04958894323633</v>
      </c>
      <c r="S41" s="197">
        <f>IFERROR(O40/N40*100,0)</f>
        <v>91.148575650637881</v>
      </c>
      <c r="T41" s="197">
        <f>IFERROR(P40/M40*100,0)</f>
        <v>99.49368125190226</v>
      </c>
      <c r="U41" s="197">
        <f>IFERROR(P40/N40*100,0)</f>
        <v>87.157550783759902</v>
      </c>
    </row>
    <row r="42" spans="1:21" s="84" customFormat="1" ht="12.6" customHeight="1">
      <c r="A42" s="193"/>
      <c r="B42" s="193"/>
      <c r="C42" s="193"/>
      <c r="D42" s="193">
        <v>2</v>
      </c>
      <c r="E42" s="193"/>
      <c r="F42" s="194" t="s">
        <v>359</v>
      </c>
      <c r="G42" s="198"/>
      <c r="H42" s="415"/>
      <c r="I42" s="415"/>
      <c r="J42" s="415"/>
      <c r="K42" s="535"/>
      <c r="L42" s="535"/>
      <c r="M42" s="529">
        <v>84521005</v>
      </c>
      <c r="N42" s="530">
        <v>82491982.640000001</v>
      </c>
      <c r="O42" s="530">
        <v>82491495.570000008</v>
      </c>
      <c r="P42" s="530">
        <v>81940489.049999997</v>
      </c>
      <c r="Q42" s="530">
        <f t="shared" si="0"/>
        <v>81940489.049999997</v>
      </c>
      <c r="R42" s="83"/>
      <c r="S42" s="83"/>
      <c r="T42" s="83"/>
      <c r="U42" s="83"/>
    </row>
    <row r="43" spans="1:21" s="84" customFormat="1" ht="22.9" customHeight="1">
      <c r="A43" s="519"/>
      <c r="B43" s="519"/>
      <c r="C43" s="519"/>
      <c r="D43" s="519"/>
      <c r="E43" s="519">
        <v>204</v>
      </c>
      <c r="F43" s="520" t="s">
        <v>360</v>
      </c>
      <c r="G43" s="521" t="s">
        <v>361</v>
      </c>
      <c r="H43" s="522">
        <v>6500</v>
      </c>
      <c r="I43" s="522">
        <v>6500</v>
      </c>
      <c r="J43" s="522">
        <v>6500</v>
      </c>
      <c r="K43" s="537">
        <f>IFERROR(J43/H43,0)</f>
        <v>1</v>
      </c>
      <c r="L43" s="537">
        <f>+J43/I43</f>
        <v>1</v>
      </c>
      <c r="M43" s="531">
        <v>84521005</v>
      </c>
      <c r="N43" s="532">
        <v>82491982.640000001</v>
      </c>
      <c r="O43" s="532">
        <v>82491495.570000008</v>
      </c>
      <c r="P43" s="532">
        <v>81940489.049999997</v>
      </c>
      <c r="Q43" s="532">
        <f t="shared" si="0"/>
        <v>81940489.049999997</v>
      </c>
      <c r="R43" s="523">
        <f>IFERROR(O42/M42*100,0)</f>
        <v>97.598810579689641</v>
      </c>
      <c r="S43" s="523">
        <f>IFERROR(O42/N42*100,0)</f>
        <v>99.999409554741675</v>
      </c>
      <c r="T43" s="523">
        <f>IFERROR(P42/M42*100,0)</f>
        <v>96.946893911164437</v>
      </c>
      <c r="U43" s="523">
        <f>IFERROR(P42/N42*100,0)</f>
        <v>99.331457952214876</v>
      </c>
    </row>
    <row r="44" spans="1:21" s="84" customFormat="1" ht="24" customHeight="1">
      <c r="A44" s="193">
        <v>3</v>
      </c>
      <c r="B44" s="193"/>
      <c r="C44" s="193"/>
      <c r="D44" s="193"/>
      <c r="E44" s="193"/>
      <c r="F44" s="194" t="s">
        <v>362</v>
      </c>
      <c r="G44" s="198"/>
      <c r="H44" s="415"/>
      <c r="I44" s="415"/>
      <c r="J44" s="415"/>
      <c r="K44" s="536"/>
      <c r="L44" s="536"/>
      <c r="M44" s="529">
        <v>9817475</v>
      </c>
      <c r="N44" s="530">
        <v>9435157.1600000001</v>
      </c>
      <c r="O44" s="530">
        <v>9390326.5499999989</v>
      </c>
      <c r="P44" s="530">
        <v>9326550.129999999</v>
      </c>
      <c r="Q44" s="530">
        <f t="shared" si="0"/>
        <v>9326550.129999999</v>
      </c>
      <c r="R44" s="83"/>
      <c r="S44" s="83"/>
      <c r="T44" s="83"/>
      <c r="U44" s="83"/>
    </row>
    <row r="45" spans="1:21" s="84" customFormat="1" ht="13.15" customHeight="1">
      <c r="A45" s="193"/>
      <c r="B45" s="193">
        <v>2</v>
      </c>
      <c r="C45" s="193"/>
      <c r="D45" s="193"/>
      <c r="E45" s="193"/>
      <c r="F45" s="194" t="s">
        <v>306</v>
      </c>
      <c r="G45" s="198"/>
      <c r="H45" s="415"/>
      <c r="I45" s="415"/>
      <c r="J45" s="415"/>
      <c r="K45" s="536"/>
      <c r="L45" s="536"/>
      <c r="M45" s="529">
        <v>5000000</v>
      </c>
      <c r="N45" s="530">
        <v>5221242.8599999994</v>
      </c>
      <c r="O45" s="530">
        <v>5221242.8599999994</v>
      </c>
      <c r="P45" s="530">
        <v>5221242.8599999994</v>
      </c>
      <c r="Q45" s="530">
        <f t="shared" si="0"/>
        <v>5221242.8599999994</v>
      </c>
      <c r="R45" s="83"/>
      <c r="S45" s="83"/>
      <c r="T45" s="83"/>
      <c r="U45" s="83"/>
    </row>
    <row r="46" spans="1:21" s="84" customFormat="1" ht="21" customHeight="1">
      <c r="A46" s="193"/>
      <c r="B46" s="193"/>
      <c r="C46" s="193">
        <v>2</v>
      </c>
      <c r="D46" s="193"/>
      <c r="E46" s="193"/>
      <c r="F46" s="194" t="s">
        <v>315</v>
      </c>
      <c r="G46" s="198"/>
      <c r="H46" s="415"/>
      <c r="I46" s="415"/>
      <c r="J46" s="415"/>
      <c r="K46" s="536"/>
      <c r="L46" s="536"/>
      <c r="M46" s="529">
        <v>5000000</v>
      </c>
      <c r="N46" s="530">
        <v>5221242.8599999994</v>
      </c>
      <c r="O46" s="530">
        <v>5221242.8599999994</v>
      </c>
      <c r="P46" s="530">
        <v>5221242.8599999994</v>
      </c>
      <c r="Q46" s="530">
        <f t="shared" si="0"/>
        <v>5221242.8599999994</v>
      </c>
      <c r="R46" s="83"/>
      <c r="S46" s="83"/>
      <c r="T46" s="83"/>
      <c r="U46" s="83"/>
    </row>
    <row r="47" spans="1:21" s="84" customFormat="1" ht="25.9" customHeight="1">
      <c r="A47" s="193"/>
      <c r="B47" s="193"/>
      <c r="C47" s="193"/>
      <c r="D47" s="193">
        <v>3</v>
      </c>
      <c r="E47" s="193"/>
      <c r="F47" s="194" t="s">
        <v>363</v>
      </c>
      <c r="G47" s="198"/>
      <c r="H47" s="415"/>
      <c r="I47" s="415"/>
      <c r="J47" s="415"/>
      <c r="K47" s="536"/>
      <c r="L47" s="536"/>
      <c r="M47" s="529">
        <v>5000000</v>
      </c>
      <c r="N47" s="530">
        <v>5221242.8599999994</v>
      </c>
      <c r="O47" s="530">
        <v>5221242.8599999994</v>
      </c>
      <c r="P47" s="530">
        <v>5221242.8599999994</v>
      </c>
      <c r="Q47" s="530">
        <f t="shared" si="0"/>
        <v>5221242.8599999994</v>
      </c>
      <c r="R47" s="83"/>
      <c r="S47" s="83"/>
      <c r="T47" s="83"/>
      <c r="U47" s="83"/>
    </row>
    <row r="48" spans="1:21" s="84" customFormat="1" ht="24" customHeight="1">
      <c r="A48" s="193"/>
      <c r="B48" s="193"/>
      <c r="C48" s="193"/>
      <c r="D48" s="193"/>
      <c r="E48" s="193">
        <v>212</v>
      </c>
      <c r="F48" s="194" t="s">
        <v>364</v>
      </c>
      <c r="G48" s="198" t="s">
        <v>365</v>
      </c>
      <c r="H48" s="415">
        <v>45000</v>
      </c>
      <c r="I48" s="415">
        <v>120940</v>
      </c>
      <c r="J48" s="415">
        <f>+I48</f>
        <v>120940</v>
      </c>
      <c r="K48" s="535">
        <f>IFERROR(J48/H48,0)</f>
        <v>2.6875555555555555</v>
      </c>
      <c r="L48" s="535">
        <f>+J48/I48</f>
        <v>1</v>
      </c>
      <c r="M48" s="529">
        <v>5000000</v>
      </c>
      <c r="N48" s="530">
        <v>5221242.8599999994</v>
      </c>
      <c r="O48" s="530">
        <v>5221242.8599999994</v>
      </c>
      <c r="P48" s="530">
        <v>5221242.8599999994</v>
      </c>
      <c r="Q48" s="530">
        <f t="shared" si="0"/>
        <v>5221242.8599999994</v>
      </c>
      <c r="R48" s="197">
        <f>IFERROR(O47/M47*100,0)</f>
        <v>104.42485719999999</v>
      </c>
      <c r="S48" s="197">
        <f>IFERROR(O47/N47*100,0)</f>
        <v>100</v>
      </c>
      <c r="T48" s="197">
        <f>IFERROR(P47/M47*100,0)</f>
        <v>104.42485719999999</v>
      </c>
      <c r="U48" s="197">
        <f>IFERROR(P47/N47*100,0)</f>
        <v>100</v>
      </c>
    </row>
    <row r="49" spans="1:21" s="84" customFormat="1" ht="14.45" customHeight="1">
      <c r="A49" s="193"/>
      <c r="B49" s="193">
        <v>3</v>
      </c>
      <c r="C49" s="193"/>
      <c r="D49" s="193"/>
      <c r="E49" s="193"/>
      <c r="F49" s="194" t="s">
        <v>355</v>
      </c>
      <c r="G49" s="198"/>
      <c r="H49" s="415"/>
      <c r="I49" s="415"/>
      <c r="J49" s="415"/>
      <c r="K49" s="536"/>
      <c r="L49" s="536"/>
      <c r="M49" s="529">
        <v>4817475</v>
      </c>
      <c r="N49" s="530">
        <v>4213914.3</v>
      </c>
      <c r="O49" s="530">
        <v>4169083.69</v>
      </c>
      <c r="P49" s="530">
        <v>4105307.2699999996</v>
      </c>
      <c r="Q49" s="530">
        <f t="shared" si="0"/>
        <v>4105307.2699999996</v>
      </c>
      <c r="R49" s="83"/>
      <c r="S49" s="83"/>
      <c r="T49" s="83"/>
      <c r="U49" s="83"/>
    </row>
    <row r="50" spans="1:21" s="84" customFormat="1" ht="36.6" customHeight="1">
      <c r="A50" s="193"/>
      <c r="B50" s="193"/>
      <c r="C50" s="193">
        <v>1</v>
      </c>
      <c r="D50" s="193"/>
      <c r="E50" s="193"/>
      <c r="F50" s="194" t="s">
        <v>356</v>
      </c>
      <c r="G50" s="198"/>
      <c r="H50" s="415"/>
      <c r="I50" s="415"/>
      <c r="J50" s="415"/>
      <c r="K50" s="536"/>
      <c r="L50" s="536"/>
      <c r="M50" s="529">
        <v>4817475</v>
      </c>
      <c r="N50" s="530">
        <v>4213914.3</v>
      </c>
      <c r="O50" s="530">
        <v>4169083.69</v>
      </c>
      <c r="P50" s="530">
        <v>4105307.2699999996</v>
      </c>
      <c r="Q50" s="530">
        <f t="shared" si="0"/>
        <v>4105307.2699999996</v>
      </c>
      <c r="R50" s="83"/>
      <c r="S50" s="83"/>
      <c r="T50" s="83"/>
      <c r="U50" s="83"/>
    </row>
    <row r="51" spans="1:21" s="84" customFormat="1" ht="26.45" customHeight="1">
      <c r="A51" s="193"/>
      <c r="B51" s="193"/>
      <c r="C51" s="193"/>
      <c r="D51" s="193">
        <v>1</v>
      </c>
      <c r="E51" s="193"/>
      <c r="F51" s="194" t="s">
        <v>366</v>
      </c>
      <c r="G51" s="198"/>
      <c r="H51" s="415"/>
      <c r="I51" s="415"/>
      <c r="J51" s="415"/>
      <c r="K51" s="536"/>
      <c r="L51" s="536"/>
      <c r="M51" s="529">
        <v>4817475</v>
      </c>
      <c r="N51" s="530">
        <v>4213914.3</v>
      </c>
      <c r="O51" s="530">
        <v>4169083.69</v>
      </c>
      <c r="P51" s="530">
        <v>4105307.2699999996</v>
      </c>
      <c r="Q51" s="530">
        <f t="shared" si="0"/>
        <v>4105307.2699999996</v>
      </c>
      <c r="R51" s="83"/>
      <c r="S51" s="83"/>
      <c r="T51" s="83"/>
      <c r="U51" s="83"/>
    </row>
    <row r="52" spans="1:21" s="84" customFormat="1" ht="32.450000000000003" customHeight="1">
      <c r="A52" s="193"/>
      <c r="B52" s="193"/>
      <c r="C52" s="193"/>
      <c r="D52" s="193"/>
      <c r="E52" s="193">
        <v>213</v>
      </c>
      <c r="F52" s="194" t="s">
        <v>367</v>
      </c>
      <c r="G52" s="198" t="s">
        <v>303</v>
      </c>
      <c r="H52" s="415">
        <v>1552</v>
      </c>
      <c r="I52" s="415">
        <v>1552</v>
      </c>
      <c r="J52" s="415">
        <v>1552</v>
      </c>
      <c r="K52" s="535">
        <f>IFERROR(J52/H52,0)</f>
        <v>1</v>
      </c>
      <c r="L52" s="535">
        <f>+J52/I52</f>
        <v>1</v>
      </c>
      <c r="M52" s="529">
        <v>1514038</v>
      </c>
      <c r="N52" s="530">
        <v>1513903</v>
      </c>
      <c r="O52" s="530">
        <v>1513903</v>
      </c>
      <c r="P52" s="530">
        <v>1511290</v>
      </c>
      <c r="Q52" s="530">
        <f t="shared" si="0"/>
        <v>1511290</v>
      </c>
      <c r="R52" s="197">
        <f>IFERROR(O51/M51*100,0)</f>
        <v>86.540847435637957</v>
      </c>
      <c r="S52" s="197">
        <f>IFERROR(O51/N51*100,0)</f>
        <v>98.936129052268583</v>
      </c>
      <c r="T52" s="197">
        <f>IFERROR(P51/M51*100,0)</f>
        <v>85.216991681326832</v>
      </c>
      <c r="U52" s="197">
        <f>IFERROR(P51/N51*100,0)</f>
        <v>97.422656886970856</v>
      </c>
    </row>
    <row r="53" spans="1:21" s="84" customFormat="1" ht="34.15" customHeight="1">
      <c r="A53" s="193"/>
      <c r="B53" s="193"/>
      <c r="C53" s="193"/>
      <c r="D53" s="193"/>
      <c r="E53" s="193">
        <v>215</v>
      </c>
      <c r="F53" s="194" t="s">
        <v>368</v>
      </c>
      <c r="G53" s="200" t="s">
        <v>369</v>
      </c>
      <c r="H53" s="415">
        <v>16000</v>
      </c>
      <c r="I53" s="415">
        <v>16000</v>
      </c>
      <c r="J53" s="415">
        <v>16000</v>
      </c>
      <c r="K53" s="535">
        <f>IFERROR(J53/H53,0)</f>
        <v>1</v>
      </c>
      <c r="L53" s="535">
        <f>+J53/I53</f>
        <v>1</v>
      </c>
      <c r="M53" s="529">
        <v>3303437</v>
      </c>
      <c r="N53" s="530">
        <v>2700011.3</v>
      </c>
      <c r="O53" s="530">
        <v>2655180.69</v>
      </c>
      <c r="P53" s="530">
        <v>2594017.2699999996</v>
      </c>
      <c r="Q53" s="530">
        <f t="shared" si="0"/>
        <v>2594017.2699999996</v>
      </c>
      <c r="R53" s="197">
        <f>IFERROR(O52/M52*100,0)</f>
        <v>99.991083447046904</v>
      </c>
      <c r="S53" s="197">
        <f>IFERROR(O52/N52*100,0)</f>
        <v>100</v>
      </c>
      <c r="T53" s="197">
        <f>IFERROR(P52/M52*100,0)</f>
        <v>99.8184986109992</v>
      </c>
      <c r="U53" s="197">
        <f>IFERROR(P52/N52*100,0)</f>
        <v>99.827399773961744</v>
      </c>
    </row>
    <row r="54" spans="1:21" s="84" customFormat="1" ht="24.6" customHeight="1">
      <c r="A54" s="193">
        <v>4</v>
      </c>
      <c r="B54" s="193"/>
      <c r="C54" s="193"/>
      <c r="D54" s="193"/>
      <c r="E54" s="193"/>
      <c r="F54" s="194" t="s">
        <v>314</v>
      </c>
      <c r="G54" s="198"/>
      <c r="H54" s="415"/>
      <c r="I54" s="415"/>
      <c r="J54" s="415"/>
      <c r="K54" s="536"/>
      <c r="L54" s="536"/>
      <c r="M54" s="529">
        <v>733703240</v>
      </c>
      <c r="N54" s="530">
        <v>722416704.30000007</v>
      </c>
      <c r="O54" s="530">
        <v>722248022.03000009</v>
      </c>
      <c r="P54" s="530">
        <v>712895970.23000002</v>
      </c>
      <c r="Q54" s="530">
        <f t="shared" si="0"/>
        <v>712895970.23000002</v>
      </c>
      <c r="R54" s="83"/>
      <c r="S54" s="83"/>
      <c r="T54" s="83"/>
      <c r="U54" s="83"/>
    </row>
    <row r="55" spans="1:21" s="84" customFormat="1" ht="13.15" customHeight="1">
      <c r="A55" s="193"/>
      <c r="B55" s="193">
        <v>2</v>
      </c>
      <c r="C55" s="193"/>
      <c r="D55" s="193"/>
      <c r="E55" s="193"/>
      <c r="F55" s="194" t="s">
        <v>306</v>
      </c>
      <c r="G55" s="198"/>
      <c r="H55" s="415"/>
      <c r="I55" s="415"/>
      <c r="J55" s="415"/>
      <c r="K55" s="536"/>
      <c r="L55" s="536"/>
      <c r="M55" s="529">
        <v>733703240</v>
      </c>
      <c r="N55" s="530">
        <v>722416704.30000007</v>
      </c>
      <c r="O55" s="530">
        <v>722248022.03000009</v>
      </c>
      <c r="P55" s="530">
        <v>712895970.23000002</v>
      </c>
      <c r="Q55" s="530">
        <f t="shared" si="0"/>
        <v>712895970.23000002</v>
      </c>
      <c r="R55" s="83"/>
      <c r="S55" s="83"/>
      <c r="T55" s="83"/>
      <c r="U55" s="83"/>
    </row>
    <row r="56" spans="1:21" s="84" customFormat="1" ht="13.15" customHeight="1">
      <c r="A56" s="193"/>
      <c r="B56" s="193"/>
      <c r="C56" s="193">
        <v>1</v>
      </c>
      <c r="D56" s="193"/>
      <c r="E56" s="193"/>
      <c r="F56" s="194" t="s">
        <v>370</v>
      </c>
      <c r="G56" s="198"/>
      <c r="H56" s="415"/>
      <c r="I56" s="415"/>
      <c r="J56" s="415"/>
      <c r="K56" s="536"/>
      <c r="L56" s="536"/>
      <c r="M56" s="529">
        <v>304869089</v>
      </c>
      <c r="N56" s="530">
        <v>303333132.45999998</v>
      </c>
      <c r="O56" s="530">
        <v>303216918.75999999</v>
      </c>
      <c r="P56" s="530">
        <v>298151252.13999999</v>
      </c>
      <c r="Q56" s="530">
        <f t="shared" si="0"/>
        <v>298151252.13999999</v>
      </c>
      <c r="R56" s="83"/>
      <c r="S56" s="83"/>
      <c r="T56" s="83"/>
      <c r="U56" s="83"/>
    </row>
    <row r="57" spans="1:21" s="84" customFormat="1" ht="14.45" customHeight="1">
      <c r="A57" s="193"/>
      <c r="B57" s="193"/>
      <c r="C57" s="193"/>
      <c r="D57" s="193">
        <v>1</v>
      </c>
      <c r="E57" s="193"/>
      <c r="F57" s="194" t="s">
        <v>371</v>
      </c>
      <c r="G57" s="198"/>
      <c r="H57" s="415"/>
      <c r="I57" s="415"/>
      <c r="J57" s="415"/>
      <c r="K57" s="536"/>
      <c r="L57" s="536"/>
      <c r="M57" s="529">
        <v>157374987</v>
      </c>
      <c r="N57" s="530">
        <v>155668172.06</v>
      </c>
      <c r="O57" s="530">
        <v>155668172.06</v>
      </c>
      <c r="P57" s="530">
        <v>151753432.84</v>
      </c>
      <c r="Q57" s="530">
        <f t="shared" si="0"/>
        <v>151753432.84</v>
      </c>
      <c r="R57" s="83"/>
      <c r="S57" s="83"/>
      <c r="T57" s="83"/>
      <c r="U57" s="83"/>
    </row>
    <row r="58" spans="1:21" s="84" customFormat="1" ht="14.45" customHeight="1">
      <c r="A58" s="193"/>
      <c r="B58" s="193"/>
      <c r="C58" s="193"/>
      <c r="D58" s="193"/>
      <c r="E58" s="193">
        <v>203</v>
      </c>
      <c r="F58" s="194" t="s">
        <v>372</v>
      </c>
      <c r="G58" s="198" t="s">
        <v>373</v>
      </c>
      <c r="H58" s="415">
        <v>511000</v>
      </c>
      <c r="I58" s="415">
        <v>511000</v>
      </c>
      <c r="J58" s="415">
        <v>511000</v>
      </c>
      <c r="K58" s="535">
        <f>IFERROR(J58/H58,0)</f>
        <v>1</v>
      </c>
      <c r="L58" s="535">
        <f>+J58/I58</f>
        <v>1</v>
      </c>
      <c r="M58" s="529">
        <v>157374987</v>
      </c>
      <c r="N58" s="530">
        <v>155668172.06</v>
      </c>
      <c r="O58" s="530">
        <v>155668172.06</v>
      </c>
      <c r="P58" s="530">
        <v>151753432.84</v>
      </c>
      <c r="Q58" s="530">
        <f t="shared" si="0"/>
        <v>151753432.84</v>
      </c>
      <c r="R58" s="197">
        <f>IFERROR(O57/M57*100,0)</f>
        <v>98.91544712883757</v>
      </c>
      <c r="S58" s="197">
        <f>IFERROR(O57/N57*100,0)</f>
        <v>100</v>
      </c>
      <c r="T58" s="197">
        <f>IFERROR(P57/M57*100,0)</f>
        <v>96.427923987691898</v>
      </c>
      <c r="U58" s="197">
        <f>IFERROR(P57/N57*100,0)</f>
        <v>97.48520255091637</v>
      </c>
    </row>
    <row r="59" spans="1:21" s="84" customFormat="1" ht="22.5">
      <c r="A59" s="193"/>
      <c r="B59" s="193"/>
      <c r="C59" s="193"/>
      <c r="D59" s="193">
        <v>3</v>
      </c>
      <c r="E59" s="193"/>
      <c r="F59" s="194" t="s">
        <v>363</v>
      </c>
      <c r="G59" s="198"/>
      <c r="H59" s="415"/>
      <c r="I59" s="415"/>
      <c r="J59" s="415"/>
      <c r="K59" s="536"/>
      <c r="L59" s="536"/>
      <c r="M59" s="529">
        <v>74909970</v>
      </c>
      <c r="N59" s="530">
        <v>75916745.819999993</v>
      </c>
      <c r="O59" s="530">
        <v>75830379.140000001</v>
      </c>
      <c r="P59" s="530">
        <v>75266869.549999982</v>
      </c>
      <c r="Q59" s="530">
        <f t="shared" si="0"/>
        <v>75266869.549999982</v>
      </c>
      <c r="R59" s="83"/>
      <c r="S59" s="83"/>
      <c r="T59" s="83"/>
      <c r="U59" s="83"/>
    </row>
    <row r="60" spans="1:21" s="84" customFormat="1" ht="36" customHeight="1">
      <c r="A60" s="193"/>
      <c r="B60" s="193"/>
      <c r="C60" s="193"/>
      <c r="D60" s="193"/>
      <c r="E60" s="193">
        <v>206</v>
      </c>
      <c r="F60" s="194" t="s">
        <v>374</v>
      </c>
      <c r="G60" s="198" t="s">
        <v>375</v>
      </c>
      <c r="H60" s="415">
        <v>13</v>
      </c>
      <c r="I60" s="415">
        <v>16.143000000000001</v>
      </c>
      <c r="J60" s="415">
        <v>16.143000000000001</v>
      </c>
      <c r="K60" s="535">
        <f>IFERROR(J60/H60,0)</f>
        <v>1.2417692307692307</v>
      </c>
      <c r="L60" s="535">
        <f>+J60/I60</f>
        <v>1</v>
      </c>
      <c r="M60" s="529">
        <v>74909970</v>
      </c>
      <c r="N60" s="530">
        <v>75916745.819999993</v>
      </c>
      <c r="O60" s="530">
        <v>75830379.140000001</v>
      </c>
      <c r="P60" s="530">
        <v>75266869.549999982</v>
      </c>
      <c r="Q60" s="530">
        <f t="shared" si="0"/>
        <v>75266869.549999982</v>
      </c>
      <c r="R60" s="197">
        <f>IFERROR(O59/M59*100,0)</f>
        <v>101.22868710266471</v>
      </c>
      <c r="S60" s="197">
        <f>IFERROR(O59/N59*100,0)</f>
        <v>99.886235007748141</v>
      </c>
      <c r="T60" s="197">
        <f>IFERROR(P59/M59*100,0)</f>
        <v>100.47643798282122</v>
      </c>
      <c r="U60" s="197">
        <f>IFERROR(P59/N59*100,0)</f>
        <v>99.143961898023292</v>
      </c>
    </row>
    <row r="61" spans="1:21" s="84" customFormat="1" ht="22.5">
      <c r="A61" s="193"/>
      <c r="B61" s="193"/>
      <c r="C61" s="193"/>
      <c r="D61" s="193">
        <v>5</v>
      </c>
      <c r="E61" s="193"/>
      <c r="F61" s="194" t="s">
        <v>376</v>
      </c>
      <c r="G61" s="198"/>
      <c r="H61" s="415"/>
      <c r="I61" s="415"/>
      <c r="J61" s="415"/>
      <c r="K61" s="536"/>
      <c r="L61" s="536"/>
      <c r="M61" s="529">
        <v>72584132</v>
      </c>
      <c r="N61" s="530">
        <v>71748214.579999998</v>
      </c>
      <c r="O61" s="530">
        <v>71718367.560000002</v>
      </c>
      <c r="P61" s="530">
        <v>71130949.75</v>
      </c>
      <c r="Q61" s="530">
        <f t="shared" si="0"/>
        <v>71130949.75</v>
      </c>
      <c r="R61" s="83"/>
      <c r="S61" s="83"/>
      <c r="T61" s="83"/>
      <c r="U61" s="83"/>
    </row>
    <row r="62" spans="1:21" s="84" customFormat="1" ht="22.5">
      <c r="A62" s="193"/>
      <c r="B62" s="193"/>
      <c r="C62" s="193"/>
      <c r="D62" s="193"/>
      <c r="E62" s="193">
        <v>207</v>
      </c>
      <c r="F62" s="194" t="s">
        <v>377</v>
      </c>
      <c r="G62" s="198" t="s">
        <v>319</v>
      </c>
      <c r="H62" s="415">
        <v>6000000</v>
      </c>
      <c r="I62" s="415">
        <v>5999935.2999999998</v>
      </c>
      <c r="J62" s="415">
        <f>+I62</f>
        <v>5999935.2999999998</v>
      </c>
      <c r="K62" s="535">
        <f>IFERROR(J62/H62,0)</f>
        <v>0.99998921666666662</v>
      </c>
      <c r="L62" s="535">
        <f>+J62/I62</f>
        <v>1</v>
      </c>
      <c r="M62" s="529">
        <v>66032399</v>
      </c>
      <c r="N62" s="530">
        <v>65326405.579999998</v>
      </c>
      <c r="O62" s="530">
        <v>65296558.560000002</v>
      </c>
      <c r="P62" s="530">
        <v>64733971.75</v>
      </c>
      <c r="Q62" s="530">
        <f t="shared" si="0"/>
        <v>64733971.75</v>
      </c>
      <c r="R62" s="197">
        <f>IFERROR(O61/M61*100,0)</f>
        <v>98.807226295686775</v>
      </c>
      <c r="S62" s="197">
        <f>IFERROR(O61/N61*100,0)</f>
        <v>99.95840033069156</v>
      </c>
      <c r="T62" s="197">
        <f>IFERROR(P61/M61*100,0)</f>
        <v>97.997933969920595</v>
      </c>
      <c r="U62" s="197">
        <f>IFERROR(P61/N61*100,0)</f>
        <v>99.139679177226441</v>
      </c>
    </row>
    <row r="63" spans="1:21" s="84" customFormat="1" ht="11.25">
      <c r="A63" s="193"/>
      <c r="B63" s="193"/>
      <c r="C63" s="193"/>
      <c r="D63" s="193"/>
      <c r="E63" s="193">
        <v>208</v>
      </c>
      <c r="F63" s="194" t="s">
        <v>378</v>
      </c>
      <c r="G63" s="198" t="s">
        <v>379</v>
      </c>
      <c r="H63" s="415">
        <v>15000</v>
      </c>
      <c r="I63" s="415">
        <v>35000</v>
      </c>
      <c r="J63" s="415">
        <v>35000</v>
      </c>
      <c r="K63" s="535">
        <f>IFERROR(J63/H63,0)</f>
        <v>2.3333333333333335</v>
      </c>
      <c r="L63" s="535">
        <f>+J63/I63</f>
        <v>1</v>
      </c>
      <c r="M63" s="529">
        <v>6551733</v>
      </c>
      <c r="N63" s="530">
        <v>6421809</v>
      </c>
      <c r="O63" s="530">
        <v>6421809</v>
      </c>
      <c r="P63" s="530">
        <v>6396978</v>
      </c>
      <c r="Q63" s="530">
        <f t="shared" si="0"/>
        <v>6396978</v>
      </c>
      <c r="R63" s="197">
        <f>IFERROR(O62/M62*100,0)</f>
        <v>98.885637276331579</v>
      </c>
      <c r="S63" s="197">
        <f>IFERROR(O62/N62*100,0)</f>
        <v>99.954310940981671</v>
      </c>
      <c r="T63" s="197">
        <f>IFERROR(P62/M62*100,0)</f>
        <v>98.033651253530863</v>
      </c>
      <c r="U63" s="197">
        <f>IFERROR(P62/N62*100,0)</f>
        <v>99.093117362358939</v>
      </c>
    </row>
    <row r="64" spans="1:21" s="84" customFormat="1" ht="25.9" customHeight="1">
      <c r="A64" s="193"/>
      <c r="B64" s="193"/>
      <c r="C64" s="193">
        <v>2</v>
      </c>
      <c r="D64" s="193"/>
      <c r="E64" s="193"/>
      <c r="F64" s="194" t="s">
        <v>315</v>
      </c>
      <c r="G64" s="198"/>
      <c r="H64" s="415"/>
      <c r="I64" s="415"/>
      <c r="J64" s="415"/>
      <c r="K64" s="536"/>
      <c r="L64" s="536"/>
      <c r="M64" s="529">
        <v>428834151</v>
      </c>
      <c r="N64" s="530">
        <v>419083571.83999997</v>
      </c>
      <c r="O64" s="530">
        <v>419031103.26999992</v>
      </c>
      <c r="P64" s="530">
        <v>414744718.08999991</v>
      </c>
      <c r="Q64" s="530">
        <f t="shared" si="0"/>
        <v>414744718.08999991</v>
      </c>
      <c r="R64" s="83"/>
      <c r="S64" s="83"/>
      <c r="T64" s="83"/>
      <c r="U64" s="83"/>
    </row>
    <row r="65" spans="1:21" s="84" customFormat="1" ht="13.15" customHeight="1">
      <c r="A65" s="193"/>
      <c r="B65" s="193"/>
      <c r="C65" s="193"/>
      <c r="D65" s="193">
        <v>1</v>
      </c>
      <c r="E65" s="193"/>
      <c r="F65" s="194" t="s">
        <v>316</v>
      </c>
      <c r="G65" s="198"/>
      <c r="H65" s="415"/>
      <c r="I65" s="415"/>
      <c r="J65" s="415"/>
      <c r="K65" s="536"/>
      <c r="L65" s="536"/>
      <c r="M65" s="529">
        <v>193413516</v>
      </c>
      <c r="N65" s="530">
        <v>179053632.74999997</v>
      </c>
      <c r="O65" s="530">
        <v>179025998.97999996</v>
      </c>
      <c r="P65" s="530">
        <v>176291710.28999993</v>
      </c>
      <c r="Q65" s="530">
        <f t="shared" si="0"/>
        <v>176291710.28999993</v>
      </c>
      <c r="R65" s="83"/>
      <c r="S65" s="83"/>
      <c r="T65" s="83"/>
      <c r="U65" s="83"/>
    </row>
    <row r="66" spans="1:21" s="84" customFormat="1" ht="13.15" customHeight="1">
      <c r="A66" s="193"/>
      <c r="B66" s="193"/>
      <c r="C66" s="193"/>
      <c r="D66" s="193"/>
      <c r="E66" s="193">
        <v>211</v>
      </c>
      <c r="F66" s="194" t="s">
        <v>380</v>
      </c>
      <c r="G66" s="198" t="s">
        <v>381</v>
      </c>
      <c r="H66" s="415">
        <v>400000</v>
      </c>
      <c r="I66" s="415">
        <v>400000</v>
      </c>
      <c r="J66" s="415">
        <v>400000</v>
      </c>
      <c r="K66" s="535">
        <f t="shared" ref="K66:K71" si="1">IFERROR(J66/H66,0)</f>
        <v>1</v>
      </c>
      <c r="L66" s="535">
        <f t="shared" ref="L66:L71" si="2">+J66/I66</f>
        <v>1</v>
      </c>
      <c r="M66" s="529">
        <v>5200003</v>
      </c>
      <c r="N66" s="530">
        <v>2417050.25</v>
      </c>
      <c r="O66" s="530">
        <v>2417050.2400000002</v>
      </c>
      <c r="P66" s="530">
        <v>1575801.24</v>
      </c>
      <c r="Q66" s="530">
        <f t="shared" si="0"/>
        <v>1575801.24</v>
      </c>
      <c r="R66" s="197">
        <f>IFERROR(O65/M65*100,0)</f>
        <v>92.561265976882382</v>
      </c>
      <c r="S66" s="197">
        <f>IFERROR(O65/N65*100,0)</f>
        <v>99.984566763837407</v>
      </c>
      <c r="T66" s="197">
        <f>IFERROR(P65/M65*100,0)</f>
        <v>91.147565038836248</v>
      </c>
      <c r="U66" s="197">
        <f>IFERROR(P65/N65*100,0)</f>
        <v>98.457488732520531</v>
      </c>
    </row>
    <row r="67" spans="1:21" s="84" customFormat="1" ht="34.9" customHeight="1">
      <c r="A67" s="193"/>
      <c r="B67" s="193"/>
      <c r="C67" s="193"/>
      <c r="D67" s="193"/>
      <c r="E67" s="193">
        <v>215</v>
      </c>
      <c r="F67" s="194" t="s">
        <v>317</v>
      </c>
      <c r="G67" s="198" t="s">
        <v>310</v>
      </c>
      <c r="H67" s="415">
        <v>8</v>
      </c>
      <c r="I67" s="415">
        <v>7</v>
      </c>
      <c r="J67" s="415">
        <v>7</v>
      </c>
      <c r="K67" s="535">
        <f t="shared" si="1"/>
        <v>0.875</v>
      </c>
      <c r="L67" s="535">
        <f t="shared" si="2"/>
        <v>1</v>
      </c>
      <c r="M67" s="529">
        <v>272534</v>
      </c>
      <c r="N67" s="530">
        <v>403800.26</v>
      </c>
      <c r="O67" s="530">
        <v>399511.7</v>
      </c>
      <c r="P67" s="530">
        <v>359944.11</v>
      </c>
      <c r="Q67" s="530">
        <f t="shared" si="0"/>
        <v>359944.11</v>
      </c>
      <c r="R67" s="197">
        <f>IFERROR(O66/M66*100,0)</f>
        <v>46.481708568245061</v>
      </c>
      <c r="S67" s="197">
        <f>IFERROR(O66/N66*100,0)</f>
        <v>99.999999586272565</v>
      </c>
      <c r="T67" s="197">
        <f>IFERROR(P66/M66*100,0)</f>
        <v>30.303852517008163</v>
      </c>
      <c r="U67" s="197">
        <f>IFERROR(P66/N66*100,0)</f>
        <v>65.195220496553603</v>
      </c>
    </row>
    <row r="68" spans="1:21" s="84" customFormat="1" ht="26.45" customHeight="1">
      <c r="A68" s="193"/>
      <c r="B68" s="193"/>
      <c r="C68" s="193"/>
      <c r="D68" s="193"/>
      <c r="E68" s="193">
        <v>216</v>
      </c>
      <c r="F68" s="194" t="s">
        <v>318</v>
      </c>
      <c r="G68" s="198" t="s">
        <v>319</v>
      </c>
      <c r="H68" s="415">
        <v>40000</v>
      </c>
      <c r="I68" s="415">
        <v>170192.57</v>
      </c>
      <c r="J68" s="415">
        <v>170192.57</v>
      </c>
      <c r="K68" s="535">
        <f t="shared" si="1"/>
        <v>4.2548142499999999</v>
      </c>
      <c r="L68" s="535">
        <f t="shared" si="2"/>
        <v>1</v>
      </c>
      <c r="M68" s="529">
        <v>99047793</v>
      </c>
      <c r="N68" s="530">
        <v>97395964.049999982</v>
      </c>
      <c r="O68" s="530">
        <v>97395964.049999982</v>
      </c>
      <c r="P68" s="530">
        <v>96267186.649999991</v>
      </c>
      <c r="Q68" s="530">
        <f t="shared" si="0"/>
        <v>96267186.649999991</v>
      </c>
      <c r="R68" s="197">
        <f>IFERROR(O67/M67*100,0)</f>
        <v>146.591507848562</v>
      </c>
      <c r="S68" s="197">
        <f>IFERROR(O67/N67*100,0)</f>
        <v>98.93795016377652</v>
      </c>
      <c r="T68" s="197">
        <f>IFERROR(P67/M67*100,0)</f>
        <v>132.0731028055215</v>
      </c>
      <c r="U68" s="197">
        <f>IFERROR(P67/N67*100,0)</f>
        <v>89.139147656814274</v>
      </c>
    </row>
    <row r="69" spans="1:21" s="84" customFormat="1" ht="33" customHeight="1">
      <c r="A69" s="193"/>
      <c r="B69" s="193"/>
      <c r="C69" s="193"/>
      <c r="D69" s="193"/>
      <c r="E69" s="193">
        <v>217</v>
      </c>
      <c r="F69" s="276" t="s">
        <v>831</v>
      </c>
      <c r="G69" s="198" t="s">
        <v>310</v>
      </c>
      <c r="H69" s="415">
        <v>0</v>
      </c>
      <c r="I69" s="415">
        <v>16</v>
      </c>
      <c r="J69" s="415">
        <v>16</v>
      </c>
      <c r="K69" s="535">
        <f t="shared" si="1"/>
        <v>0</v>
      </c>
      <c r="L69" s="535">
        <f t="shared" si="2"/>
        <v>1</v>
      </c>
      <c r="M69" s="529">
        <v>0</v>
      </c>
      <c r="N69" s="530">
        <v>30000</v>
      </c>
      <c r="O69" s="530">
        <v>30000</v>
      </c>
      <c r="P69" s="530">
        <v>29232</v>
      </c>
      <c r="Q69" s="530">
        <f t="shared" si="0"/>
        <v>29232</v>
      </c>
      <c r="R69" s="197">
        <f>IFERROR(O68/M68*100,0)</f>
        <v>98.33229100824083</v>
      </c>
      <c r="S69" s="197">
        <f>IFERROR(O68/N68*100,0)</f>
        <v>100</v>
      </c>
      <c r="T69" s="197">
        <f>IFERROR(P68/M68*100,0)</f>
        <v>97.192661980868152</v>
      </c>
      <c r="U69" s="197">
        <f>IFERROR(P68/N68*100,0)</f>
        <v>98.841042941552985</v>
      </c>
    </row>
    <row r="70" spans="1:21" s="84" customFormat="1" ht="36" customHeight="1">
      <c r="A70" s="193"/>
      <c r="B70" s="193"/>
      <c r="C70" s="193"/>
      <c r="D70" s="193"/>
      <c r="E70" s="193">
        <v>218</v>
      </c>
      <c r="F70" s="194" t="s">
        <v>321</v>
      </c>
      <c r="G70" s="198" t="s">
        <v>319</v>
      </c>
      <c r="H70" s="415">
        <v>104000</v>
      </c>
      <c r="I70" s="415">
        <v>146191.5</v>
      </c>
      <c r="J70" s="415">
        <v>146191.5</v>
      </c>
      <c r="K70" s="535">
        <f t="shared" si="1"/>
        <v>1.4056875</v>
      </c>
      <c r="L70" s="535">
        <f t="shared" si="2"/>
        <v>1</v>
      </c>
      <c r="M70" s="529">
        <v>83886351</v>
      </c>
      <c r="N70" s="530">
        <v>74430925.520000011</v>
      </c>
      <c r="O70" s="530">
        <v>74407580.319999993</v>
      </c>
      <c r="P70" s="530">
        <v>73718170.619999975</v>
      </c>
      <c r="Q70" s="530">
        <f t="shared" si="0"/>
        <v>73718170.619999975</v>
      </c>
      <c r="R70" s="197">
        <f>IFERROR(O68/M68*100,0)</f>
        <v>98.33229100824083</v>
      </c>
      <c r="S70" s="197">
        <f>IFERROR(O68/N68*100,0)</f>
        <v>100</v>
      </c>
      <c r="T70" s="197">
        <f>IFERROR(P68/M68*100,0)</f>
        <v>97.192661980868152</v>
      </c>
      <c r="U70" s="197">
        <f>IFERROR(P68/N68*100,0)</f>
        <v>98.841042941552985</v>
      </c>
    </row>
    <row r="71" spans="1:21" s="84" customFormat="1" ht="24" customHeight="1">
      <c r="A71" s="193"/>
      <c r="B71" s="193"/>
      <c r="C71" s="193"/>
      <c r="D71" s="193"/>
      <c r="E71" s="193">
        <v>219</v>
      </c>
      <c r="F71" s="194" t="s">
        <v>322</v>
      </c>
      <c r="G71" s="198" t="s">
        <v>323</v>
      </c>
      <c r="H71" s="415">
        <v>20</v>
      </c>
      <c r="I71" s="415">
        <v>17</v>
      </c>
      <c r="J71" s="415">
        <v>17</v>
      </c>
      <c r="K71" s="535">
        <f t="shared" si="1"/>
        <v>0.85</v>
      </c>
      <c r="L71" s="535">
        <f t="shared" si="2"/>
        <v>1</v>
      </c>
      <c r="M71" s="529">
        <v>5006835</v>
      </c>
      <c r="N71" s="530">
        <v>4375892.67</v>
      </c>
      <c r="O71" s="530">
        <v>4375892.67</v>
      </c>
      <c r="P71" s="530">
        <v>4341375.67</v>
      </c>
      <c r="Q71" s="530">
        <f t="shared" si="0"/>
        <v>4341375.67</v>
      </c>
      <c r="R71" s="197">
        <f>IFERROR(O69/M69*100,0)</f>
        <v>0</v>
      </c>
      <c r="S71" s="197">
        <f>IFERROR(O69/N69*100,0)</f>
        <v>100</v>
      </c>
      <c r="T71" s="197">
        <f>IFERROR(P69/M69*100,0)</f>
        <v>0</v>
      </c>
      <c r="U71" s="197">
        <f>IFERROR(P69/N69*100,0)</f>
        <v>97.44</v>
      </c>
    </row>
    <row r="72" spans="1:21" s="84" customFormat="1" ht="15" customHeight="1">
      <c r="A72" s="193"/>
      <c r="B72" s="193"/>
      <c r="C72" s="193"/>
      <c r="D72" s="193">
        <v>3</v>
      </c>
      <c r="E72" s="193"/>
      <c r="F72" s="194" t="s">
        <v>382</v>
      </c>
      <c r="G72" s="198"/>
      <c r="H72" s="415"/>
      <c r="I72" s="415"/>
      <c r="J72" s="415"/>
      <c r="K72" s="536"/>
      <c r="L72" s="536"/>
      <c r="M72" s="529">
        <v>47242294</v>
      </c>
      <c r="N72" s="530">
        <v>47555617.43</v>
      </c>
      <c r="O72" s="530">
        <v>47546389.189999998</v>
      </c>
      <c r="P72" s="530">
        <v>47146028.049999997</v>
      </c>
      <c r="Q72" s="530">
        <f t="shared" si="0"/>
        <v>47146028.049999997</v>
      </c>
      <c r="R72" s="83"/>
      <c r="S72" s="83"/>
      <c r="T72" s="83"/>
      <c r="U72" s="83"/>
    </row>
    <row r="73" spans="1:21" s="84" customFormat="1" ht="43.15" customHeight="1">
      <c r="A73" s="193"/>
      <c r="B73" s="193"/>
      <c r="C73" s="193"/>
      <c r="D73" s="193"/>
      <c r="E73" s="193">
        <v>222</v>
      </c>
      <c r="F73" s="194" t="s">
        <v>383</v>
      </c>
      <c r="G73" s="198" t="s">
        <v>381</v>
      </c>
      <c r="H73" s="415">
        <v>1300</v>
      </c>
      <c r="I73" s="415">
        <v>1452</v>
      </c>
      <c r="J73" s="415">
        <v>1452</v>
      </c>
      <c r="K73" s="535">
        <f>IFERROR(J73/H73,0)</f>
        <v>1.1169230769230769</v>
      </c>
      <c r="L73" s="535">
        <f>+J73/I73</f>
        <v>1</v>
      </c>
      <c r="M73" s="529">
        <v>47242294</v>
      </c>
      <c r="N73" s="530">
        <v>47555617.43</v>
      </c>
      <c r="O73" s="530">
        <v>47546389.189999998</v>
      </c>
      <c r="P73" s="530">
        <v>47146028.049999997</v>
      </c>
      <c r="Q73" s="530">
        <f t="shared" si="0"/>
        <v>47146028.049999997</v>
      </c>
      <c r="R73" s="197">
        <f>IFERROR(O71/M71*100,0)</f>
        <v>87.398379814793188</v>
      </c>
      <c r="S73" s="197">
        <f>IFERROR(O71/N71*100,0)</f>
        <v>100</v>
      </c>
      <c r="T73" s="197">
        <f>IFERROR(P71/M71*100,0)</f>
        <v>86.708982221303472</v>
      </c>
      <c r="U73" s="197">
        <f>IFERROR(P71/N71*100,0)</f>
        <v>99.211200945657566</v>
      </c>
    </row>
    <row r="74" spans="1:21" s="84" customFormat="1" ht="14.45" customHeight="1">
      <c r="A74" s="519"/>
      <c r="B74" s="519"/>
      <c r="C74" s="519"/>
      <c r="D74" s="519">
        <v>4</v>
      </c>
      <c r="E74" s="519"/>
      <c r="F74" s="520" t="s">
        <v>324</v>
      </c>
      <c r="G74" s="521"/>
      <c r="H74" s="522"/>
      <c r="I74" s="522"/>
      <c r="J74" s="522"/>
      <c r="K74" s="538"/>
      <c r="L74" s="538"/>
      <c r="M74" s="531">
        <v>100053864</v>
      </c>
      <c r="N74" s="532">
        <v>104177536.45999999</v>
      </c>
      <c r="O74" s="532">
        <v>104161929.90000001</v>
      </c>
      <c r="P74" s="532">
        <v>103279445.48000002</v>
      </c>
      <c r="Q74" s="532">
        <f t="shared" ref="Q74:Q93" si="3">+P74</f>
        <v>103279445.48000002</v>
      </c>
      <c r="R74" s="539"/>
      <c r="S74" s="539"/>
      <c r="T74" s="539"/>
      <c r="U74" s="539"/>
    </row>
    <row r="75" spans="1:21" s="528" customFormat="1" ht="14.45" customHeight="1">
      <c r="A75" s="524"/>
      <c r="B75" s="524"/>
      <c r="C75" s="524"/>
      <c r="D75" s="524"/>
      <c r="E75" s="524"/>
      <c r="F75" s="525"/>
      <c r="G75" s="526"/>
      <c r="H75" s="527"/>
      <c r="I75" s="527"/>
      <c r="J75" s="527"/>
      <c r="K75" s="540"/>
      <c r="L75" s="540"/>
      <c r="M75" s="541"/>
      <c r="N75" s="542"/>
      <c r="O75" s="542"/>
      <c r="P75" s="542"/>
      <c r="Q75" s="542"/>
      <c r="R75" s="517"/>
      <c r="S75" s="517"/>
      <c r="T75" s="517"/>
      <c r="U75" s="517"/>
    </row>
    <row r="76" spans="1:21" s="84" customFormat="1" ht="15" customHeight="1">
      <c r="A76" s="193"/>
      <c r="B76" s="193"/>
      <c r="C76" s="193"/>
      <c r="D76" s="193"/>
      <c r="E76" s="193">
        <v>223</v>
      </c>
      <c r="F76" s="194" t="s">
        <v>325</v>
      </c>
      <c r="G76" s="198" t="s">
        <v>326</v>
      </c>
      <c r="H76" s="415">
        <v>9780</v>
      </c>
      <c r="I76" s="415">
        <v>14727</v>
      </c>
      <c r="J76" s="415">
        <v>14727</v>
      </c>
      <c r="K76" s="535">
        <f>IFERROR(J76/H76,0)</f>
        <v>1.5058282208588958</v>
      </c>
      <c r="L76" s="535">
        <f>+J76/I76</f>
        <v>1</v>
      </c>
      <c r="M76" s="529">
        <v>100053864</v>
      </c>
      <c r="N76" s="530">
        <v>104177536.45999999</v>
      </c>
      <c r="O76" s="530">
        <v>104161929.90000001</v>
      </c>
      <c r="P76" s="530">
        <v>103279445.48000002</v>
      </c>
      <c r="Q76" s="530">
        <f t="shared" si="3"/>
        <v>103279445.48000002</v>
      </c>
      <c r="R76" s="197">
        <f>IFERROR(O73/M73*100,0)</f>
        <v>100.64369268350939</v>
      </c>
      <c r="S76" s="197">
        <f>IFERROR(O73/N73*100,0)</f>
        <v>99.980594847677907</v>
      </c>
      <c r="T76" s="197">
        <f>IFERROR(P73/M73*100,0)</f>
        <v>99.79622930673095</v>
      </c>
      <c r="U76" s="197">
        <f>IFERROR(P73/N73*100,0)</f>
        <v>99.138715041176994</v>
      </c>
    </row>
    <row r="77" spans="1:21" s="84" customFormat="1" ht="13.15" customHeight="1">
      <c r="A77" s="193"/>
      <c r="B77" s="193"/>
      <c r="C77" s="193"/>
      <c r="D77" s="193">
        <v>5</v>
      </c>
      <c r="E77" s="193"/>
      <c r="F77" s="194" t="s">
        <v>384</v>
      </c>
      <c r="G77" s="198"/>
      <c r="H77" s="415"/>
      <c r="I77" s="415"/>
      <c r="J77" s="415"/>
      <c r="K77" s="536"/>
      <c r="L77" s="536"/>
      <c r="M77" s="529">
        <v>88124477</v>
      </c>
      <c r="N77" s="530">
        <v>88296785.200000003</v>
      </c>
      <c r="O77" s="530">
        <v>88296785.200000003</v>
      </c>
      <c r="P77" s="530">
        <v>88027534.269999996</v>
      </c>
      <c r="Q77" s="530">
        <f t="shared" si="3"/>
        <v>88027534.269999996</v>
      </c>
      <c r="R77" s="83"/>
      <c r="S77" s="83"/>
      <c r="T77" s="83"/>
      <c r="U77" s="83"/>
    </row>
    <row r="78" spans="1:21" s="84" customFormat="1" ht="37.15" customHeight="1">
      <c r="A78" s="193"/>
      <c r="B78" s="193"/>
      <c r="C78" s="193"/>
      <c r="D78" s="193"/>
      <c r="E78" s="193">
        <v>224</v>
      </c>
      <c r="F78" s="194" t="s">
        <v>385</v>
      </c>
      <c r="G78" s="198" t="s">
        <v>386</v>
      </c>
      <c r="H78" s="415">
        <v>40</v>
      </c>
      <c r="I78" s="415">
        <v>310</v>
      </c>
      <c r="J78" s="415">
        <v>310</v>
      </c>
      <c r="K78" s="535">
        <f>IFERROR(J78/H78,0)</f>
        <v>7.75</v>
      </c>
      <c r="L78" s="535">
        <f>+J78/I78</f>
        <v>1</v>
      </c>
      <c r="M78" s="529">
        <v>88124477</v>
      </c>
      <c r="N78" s="530">
        <v>88296785.200000003</v>
      </c>
      <c r="O78" s="530">
        <v>88296785.200000003</v>
      </c>
      <c r="P78" s="530">
        <v>88027534.269999996</v>
      </c>
      <c r="Q78" s="530">
        <f t="shared" si="3"/>
        <v>88027534.269999996</v>
      </c>
      <c r="R78" s="197">
        <f>IFERROR(O76/M76*100,0)</f>
        <v>104.10585432262766</v>
      </c>
      <c r="S78" s="197">
        <f>IFERROR(O76/N76*100,0)</f>
        <v>99.985019265639892</v>
      </c>
      <c r="T78" s="197">
        <f>IFERROR(P76/M76*100,0)</f>
        <v>103.22384498813561</v>
      </c>
      <c r="U78" s="197">
        <f>IFERROR(P76/N76*100,0)</f>
        <v>99.137922616988732</v>
      </c>
    </row>
    <row r="79" spans="1:21" s="84" customFormat="1" ht="24" customHeight="1">
      <c r="A79" s="193">
        <v>5</v>
      </c>
      <c r="B79" s="193"/>
      <c r="C79" s="193"/>
      <c r="D79" s="193"/>
      <c r="E79" s="193"/>
      <c r="F79" s="194" t="s">
        <v>387</v>
      </c>
      <c r="G79" s="198"/>
      <c r="H79" s="415"/>
      <c r="I79" s="415"/>
      <c r="J79" s="415"/>
      <c r="K79" s="536"/>
      <c r="L79" s="536"/>
      <c r="M79" s="529">
        <v>414643108</v>
      </c>
      <c r="N79" s="530">
        <v>446780698.52000004</v>
      </c>
      <c r="O79" s="530">
        <v>443500839.91000003</v>
      </c>
      <c r="P79" s="530">
        <v>402707985.25999993</v>
      </c>
      <c r="Q79" s="530">
        <f t="shared" si="3"/>
        <v>402707985.25999993</v>
      </c>
      <c r="R79" s="83"/>
      <c r="S79" s="83"/>
      <c r="T79" s="83"/>
      <c r="U79" s="83"/>
    </row>
    <row r="80" spans="1:21" s="84" customFormat="1" ht="14.45" customHeight="1">
      <c r="A80" s="193"/>
      <c r="B80" s="193">
        <v>1</v>
      </c>
      <c r="C80" s="193"/>
      <c r="D80" s="193"/>
      <c r="E80" s="193"/>
      <c r="F80" s="194" t="s">
        <v>299</v>
      </c>
      <c r="G80" s="198"/>
      <c r="H80" s="415"/>
      <c r="I80" s="415"/>
      <c r="J80" s="415"/>
      <c r="K80" s="536"/>
      <c r="L80" s="536"/>
      <c r="M80" s="529">
        <v>413267889</v>
      </c>
      <c r="N80" s="530">
        <v>445641065.01000005</v>
      </c>
      <c r="O80" s="530">
        <v>442361206.40000004</v>
      </c>
      <c r="P80" s="530">
        <v>401568351.74999994</v>
      </c>
      <c r="Q80" s="530">
        <f t="shared" si="3"/>
        <v>401568351.74999994</v>
      </c>
      <c r="R80" s="83"/>
      <c r="S80" s="83"/>
      <c r="T80" s="83"/>
      <c r="U80" s="83"/>
    </row>
    <row r="81" spans="1:21" s="84" customFormat="1" ht="24.6" customHeight="1">
      <c r="A81" s="193"/>
      <c r="B81" s="193"/>
      <c r="C81" s="193">
        <v>3</v>
      </c>
      <c r="D81" s="193"/>
      <c r="E81" s="193"/>
      <c r="F81" s="194" t="s">
        <v>388</v>
      </c>
      <c r="G81" s="198"/>
      <c r="H81" s="415"/>
      <c r="I81" s="415"/>
      <c r="J81" s="415"/>
      <c r="K81" s="536"/>
      <c r="L81" s="536"/>
      <c r="M81" s="529">
        <v>186546944</v>
      </c>
      <c r="N81" s="530">
        <v>181402168.44000003</v>
      </c>
      <c r="O81" s="530">
        <v>181293674.95000002</v>
      </c>
      <c r="P81" s="530">
        <v>178764472.87</v>
      </c>
      <c r="Q81" s="530">
        <f t="shared" si="3"/>
        <v>178764472.87</v>
      </c>
      <c r="R81" s="83"/>
      <c r="S81" s="83"/>
      <c r="T81" s="83"/>
      <c r="U81" s="83"/>
    </row>
    <row r="82" spans="1:21" s="84" customFormat="1" ht="15" customHeight="1">
      <c r="A82" s="193"/>
      <c r="B82" s="193"/>
      <c r="C82" s="193"/>
      <c r="D82" s="193">
        <v>1</v>
      </c>
      <c r="E82" s="193"/>
      <c r="F82" s="194" t="s">
        <v>389</v>
      </c>
      <c r="G82" s="198"/>
      <c r="H82" s="415"/>
      <c r="I82" s="415"/>
      <c r="J82" s="415"/>
      <c r="K82" s="536"/>
      <c r="L82" s="536"/>
      <c r="M82" s="529">
        <v>98548693</v>
      </c>
      <c r="N82" s="530">
        <v>95269414.030000016</v>
      </c>
      <c r="O82" s="530">
        <v>95249663.270000011</v>
      </c>
      <c r="P82" s="530">
        <v>94469638.980000019</v>
      </c>
      <c r="Q82" s="530">
        <f t="shared" si="3"/>
        <v>94469638.980000019</v>
      </c>
      <c r="R82" s="83"/>
      <c r="S82" s="83"/>
      <c r="T82" s="83"/>
      <c r="U82" s="83"/>
    </row>
    <row r="83" spans="1:21" s="84" customFormat="1" ht="13.9" customHeight="1">
      <c r="A83" s="193"/>
      <c r="B83" s="193"/>
      <c r="C83" s="193"/>
      <c r="D83" s="193"/>
      <c r="E83" s="193">
        <v>204</v>
      </c>
      <c r="F83" s="194" t="s">
        <v>390</v>
      </c>
      <c r="G83" s="198" t="s">
        <v>391</v>
      </c>
      <c r="H83" s="415">
        <v>4</v>
      </c>
      <c r="I83" s="415">
        <v>5</v>
      </c>
      <c r="J83" s="415">
        <v>5</v>
      </c>
      <c r="K83" s="535">
        <f>IFERROR(J83/H83,0)</f>
        <v>1.25</v>
      </c>
      <c r="L83" s="535">
        <f>+J83/I83</f>
        <v>1</v>
      </c>
      <c r="M83" s="529">
        <v>98548693</v>
      </c>
      <c r="N83" s="530">
        <v>95269414.030000016</v>
      </c>
      <c r="O83" s="530">
        <v>95249663.270000011</v>
      </c>
      <c r="P83" s="530">
        <v>94469638.980000019</v>
      </c>
      <c r="Q83" s="530">
        <f t="shared" si="3"/>
        <v>94469638.980000019</v>
      </c>
      <c r="R83" s="197">
        <f>IFERROR(O81/M81*100,0)</f>
        <v>97.183942584446754</v>
      </c>
      <c r="S83" s="197">
        <f>IFERROR(O81/N81*100,0)</f>
        <v>99.940191734788499</v>
      </c>
      <c r="T83" s="197">
        <f>IFERROR(P81/M81*100,0)</f>
        <v>95.828143327826382</v>
      </c>
      <c r="U83" s="197">
        <f>IFERROR(P81/N81*100,0)</f>
        <v>98.54594044123985</v>
      </c>
    </row>
    <row r="84" spans="1:21" s="84" customFormat="1" ht="13.9" customHeight="1">
      <c r="A84" s="193"/>
      <c r="B84" s="193"/>
      <c r="C84" s="193"/>
      <c r="D84" s="193">
        <v>5</v>
      </c>
      <c r="E84" s="193"/>
      <c r="F84" s="194" t="s">
        <v>392</v>
      </c>
      <c r="G84" s="198"/>
      <c r="H84" s="415"/>
      <c r="I84" s="415"/>
      <c r="J84" s="415"/>
      <c r="K84" s="535"/>
      <c r="L84" s="535"/>
      <c r="M84" s="529">
        <v>87998251</v>
      </c>
      <c r="N84" s="530">
        <v>86132754.410000011</v>
      </c>
      <c r="O84" s="530">
        <v>86044011.680000007</v>
      </c>
      <c r="P84" s="530">
        <v>84294833.889999986</v>
      </c>
      <c r="Q84" s="530">
        <f t="shared" si="3"/>
        <v>84294833.889999986</v>
      </c>
      <c r="R84" s="83"/>
      <c r="S84" s="83"/>
      <c r="T84" s="83"/>
      <c r="U84" s="83"/>
    </row>
    <row r="85" spans="1:21" s="84" customFormat="1" ht="13.9" customHeight="1">
      <c r="A85" s="193"/>
      <c r="B85" s="193"/>
      <c r="C85" s="193"/>
      <c r="D85" s="193"/>
      <c r="E85" s="193">
        <v>208</v>
      </c>
      <c r="F85" s="194" t="s">
        <v>393</v>
      </c>
      <c r="G85" s="198" t="s">
        <v>391</v>
      </c>
      <c r="H85" s="415">
        <v>40000</v>
      </c>
      <c r="I85" s="415">
        <v>40000</v>
      </c>
      <c r="J85" s="415">
        <v>40000</v>
      </c>
      <c r="K85" s="535">
        <f>IFERROR(J85/H85,0)</f>
        <v>1</v>
      </c>
      <c r="L85" s="535">
        <f>+J85/I85</f>
        <v>1</v>
      </c>
      <c r="M85" s="529">
        <v>87998251</v>
      </c>
      <c r="N85" s="530">
        <v>86132754.410000011</v>
      </c>
      <c r="O85" s="530">
        <v>86044011.680000007</v>
      </c>
      <c r="P85" s="530">
        <v>84294833.889999986</v>
      </c>
      <c r="Q85" s="530">
        <f t="shared" si="3"/>
        <v>84294833.889999986</v>
      </c>
      <c r="R85" s="197">
        <f>IFERROR(O83/M83*100,0)</f>
        <v>96.652386115359249</v>
      </c>
      <c r="S85" s="197">
        <f>IFERROR(O83/N83*100,0)</f>
        <v>99.979268519491697</v>
      </c>
      <c r="T85" s="197">
        <f>IFERROR(P83/M83*100,0)</f>
        <v>95.860874562791025</v>
      </c>
      <c r="U85" s="197">
        <f>IFERROR(P83/N83*100,0)</f>
        <v>99.160512260789019</v>
      </c>
    </row>
    <row r="86" spans="1:21" s="84" customFormat="1" ht="13.9" customHeight="1">
      <c r="A86" s="193"/>
      <c r="B86" s="193"/>
      <c r="C86" s="193">
        <v>8</v>
      </c>
      <c r="D86" s="193"/>
      <c r="E86" s="193"/>
      <c r="F86" s="194" t="s">
        <v>394</v>
      </c>
      <c r="G86" s="198"/>
      <c r="H86" s="415"/>
      <c r="I86" s="415"/>
      <c r="J86" s="415"/>
      <c r="K86" s="536"/>
      <c r="L86" s="536"/>
      <c r="M86" s="529">
        <v>226720945</v>
      </c>
      <c r="N86" s="530">
        <v>264238896.57000002</v>
      </c>
      <c r="O86" s="530">
        <v>261067531.44999999</v>
      </c>
      <c r="P86" s="530">
        <v>222803878.87999997</v>
      </c>
      <c r="Q86" s="530">
        <f t="shared" si="3"/>
        <v>222803878.87999997</v>
      </c>
      <c r="R86" s="83"/>
      <c r="S86" s="83"/>
      <c r="T86" s="83"/>
      <c r="U86" s="83"/>
    </row>
    <row r="87" spans="1:21" s="84" customFormat="1" ht="13.9" customHeight="1">
      <c r="A87" s="193"/>
      <c r="B87" s="193"/>
      <c r="C87" s="193"/>
      <c r="D87" s="193">
        <v>2</v>
      </c>
      <c r="E87" s="193"/>
      <c r="F87" s="194" t="s">
        <v>395</v>
      </c>
      <c r="G87" s="198"/>
      <c r="H87" s="415"/>
      <c r="I87" s="415"/>
      <c r="J87" s="415"/>
      <c r="K87" s="536"/>
      <c r="L87" s="536"/>
      <c r="M87" s="529">
        <v>6959529</v>
      </c>
      <c r="N87" s="530">
        <v>8139581.7200000007</v>
      </c>
      <c r="O87" s="530">
        <v>8116679.6500000013</v>
      </c>
      <c r="P87" s="530">
        <v>7503931.870000001</v>
      </c>
      <c r="Q87" s="530">
        <f t="shared" si="3"/>
        <v>7503931.870000001</v>
      </c>
      <c r="R87" s="83"/>
      <c r="S87" s="83"/>
      <c r="T87" s="83"/>
      <c r="U87" s="83"/>
    </row>
    <row r="88" spans="1:21" s="84" customFormat="1" ht="13.9" customHeight="1">
      <c r="A88" s="193"/>
      <c r="B88" s="193"/>
      <c r="C88" s="193"/>
      <c r="D88" s="193"/>
      <c r="E88" s="193">
        <v>207</v>
      </c>
      <c r="F88" s="194" t="s">
        <v>396</v>
      </c>
      <c r="G88" s="198" t="s">
        <v>391</v>
      </c>
      <c r="H88" s="415">
        <v>1</v>
      </c>
      <c r="I88" s="415">
        <v>2</v>
      </c>
      <c r="J88" s="415">
        <v>2</v>
      </c>
      <c r="K88" s="535">
        <f>IFERROR(J88/H88,0)</f>
        <v>2</v>
      </c>
      <c r="L88" s="535">
        <f>+J88/I88</f>
        <v>1</v>
      </c>
      <c r="M88" s="529">
        <v>6959529</v>
      </c>
      <c r="N88" s="530">
        <v>8139581.7200000007</v>
      </c>
      <c r="O88" s="530">
        <v>8116679.6500000013</v>
      </c>
      <c r="P88" s="530">
        <v>7503931.870000001</v>
      </c>
      <c r="Q88" s="530">
        <f t="shared" si="3"/>
        <v>7503931.870000001</v>
      </c>
      <c r="R88" s="197">
        <f>IFERROR(O86/M86*100,0)</f>
        <v>115.14927809162052</v>
      </c>
      <c r="S88" s="197">
        <f>IFERROR(O86/N86*100,0)</f>
        <v>98.799811397501841</v>
      </c>
      <c r="T88" s="197">
        <f>IFERROR(P86/M86*100,0)</f>
        <v>98.272296315631522</v>
      </c>
      <c r="U88" s="197">
        <f>IFERROR(P86/N86*100,0)</f>
        <v>84.319107357828599</v>
      </c>
    </row>
    <row r="89" spans="1:21" s="84" customFormat="1" ht="13.9" customHeight="1">
      <c r="A89" s="193"/>
      <c r="B89" s="193"/>
      <c r="C89" s="193"/>
      <c r="D89" s="193">
        <v>5</v>
      </c>
      <c r="E89" s="193"/>
      <c r="F89" s="194" t="s">
        <v>397</v>
      </c>
      <c r="G89" s="198"/>
      <c r="H89" s="415"/>
      <c r="I89" s="415"/>
      <c r="J89" s="415"/>
      <c r="K89" s="536"/>
      <c r="L89" s="536"/>
      <c r="M89" s="529">
        <v>219761416</v>
      </c>
      <c r="N89" s="530">
        <v>256099314.85000002</v>
      </c>
      <c r="O89" s="530">
        <v>252950851.79999998</v>
      </c>
      <c r="P89" s="530">
        <v>215299947.00999996</v>
      </c>
      <c r="Q89" s="530">
        <f t="shared" si="3"/>
        <v>215299947.00999996</v>
      </c>
      <c r="R89" s="83"/>
      <c r="S89" s="83"/>
      <c r="T89" s="83"/>
      <c r="U89" s="83"/>
    </row>
    <row r="90" spans="1:21" s="84" customFormat="1" ht="13.9" customHeight="1">
      <c r="A90" s="193"/>
      <c r="B90" s="193"/>
      <c r="C90" s="193"/>
      <c r="D90" s="193"/>
      <c r="E90" s="193">
        <v>201</v>
      </c>
      <c r="F90" s="194" t="s">
        <v>398</v>
      </c>
      <c r="G90" s="198" t="s">
        <v>399</v>
      </c>
      <c r="H90" s="415">
        <v>1</v>
      </c>
      <c r="I90" s="415">
        <v>1</v>
      </c>
      <c r="J90" s="415">
        <v>1</v>
      </c>
      <c r="K90" s="535">
        <f>IFERROR(J90/H90,0)</f>
        <v>1</v>
      </c>
      <c r="L90" s="535">
        <f>+J90/I90</f>
        <v>1</v>
      </c>
      <c r="M90" s="529">
        <v>218218534</v>
      </c>
      <c r="N90" s="530">
        <v>254554071.90000004</v>
      </c>
      <c r="O90" s="530">
        <v>251405608.84999999</v>
      </c>
      <c r="P90" s="530">
        <v>213754766.05999997</v>
      </c>
      <c r="Q90" s="530">
        <f t="shared" si="3"/>
        <v>213754766.05999997</v>
      </c>
      <c r="R90" s="197">
        <f>IFERROR(O88/M88*100,0)</f>
        <v>116.62685290915522</v>
      </c>
      <c r="S90" s="197">
        <f>IFERROR(O88/N88*100,0)</f>
        <v>99.718633330460619</v>
      </c>
      <c r="T90" s="197">
        <f>IFERROR(P88/M88*100,0)</f>
        <v>107.82240967743653</v>
      </c>
      <c r="U90" s="197">
        <f>IFERROR(P88/N88*100,0)</f>
        <v>92.190632493582243</v>
      </c>
    </row>
    <row r="91" spans="1:21" s="84" customFormat="1" ht="13.9" customHeight="1">
      <c r="A91" s="193"/>
      <c r="B91" s="193"/>
      <c r="C91" s="193"/>
      <c r="D91" s="193"/>
      <c r="E91" s="193">
        <v>209</v>
      </c>
      <c r="F91" s="194" t="s">
        <v>400</v>
      </c>
      <c r="G91" s="198" t="s">
        <v>399</v>
      </c>
      <c r="H91" s="415">
        <v>28500</v>
      </c>
      <c r="I91" s="415">
        <v>28500</v>
      </c>
      <c r="J91" s="415">
        <v>28500</v>
      </c>
      <c r="K91" s="535">
        <f>IFERROR(J91/H91,0)</f>
        <v>1</v>
      </c>
      <c r="L91" s="535">
        <f>+J91/I91</f>
        <v>1</v>
      </c>
      <c r="M91" s="529">
        <v>1542882</v>
      </c>
      <c r="N91" s="530">
        <v>1545242.95</v>
      </c>
      <c r="O91" s="530">
        <v>1545242.95</v>
      </c>
      <c r="P91" s="530">
        <v>1545180.95</v>
      </c>
      <c r="Q91" s="530">
        <f t="shared" si="3"/>
        <v>1545180.95</v>
      </c>
      <c r="R91" s="197">
        <f>IFERROR(O89/M89*100,0)</f>
        <v>115.10248541536517</v>
      </c>
      <c r="S91" s="197">
        <f>IFERROR(O89/N89*100,0)</f>
        <v>98.770608561821376</v>
      </c>
      <c r="T91" s="197">
        <f>IFERROR(P89/M89*100,0)</f>
        <v>97.969857916277689</v>
      </c>
      <c r="U91" s="197">
        <f>IFERROR(P89/N89*100,0)</f>
        <v>84.068927375343947</v>
      </c>
    </row>
    <row r="92" spans="1:21" s="84" customFormat="1" ht="13.9" customHeight="1">
      <c r="A92" s="193"/>
      <c r="B92" s="193">
        <v>3</v>
      </c>
      <c r="C92" s="193"/>
      <c r="D92" s="193"/>
      <c r="E92" s="193"/>
      <c r="F92" s="194" t="s">
        <v>355</v>
      </c>
      <c r="G92" s="198"/>
      <c r="H92" s="415"/>
      <c r="I92" s="415"/>
      <c r="J92" s="415"/>
      <c r="K92" s="536"/>
      <c r="L92" s="536"/>
      <c r="M92" s="529">
        <v>1375219</v>
      </c>
      <c r="N92" s="530">
        <v>1139633.51</v>
      </c>
      <c r="O92" s="530">
        <v>1139633.51</v>
      </c>
      <c r="P92" s="530">
        <v>1139633.51</v>
      </c>
      <c r="Q92" s="530">
        <f t="shared" si="3"/>
        <v>1139633.51</v>
      </c>
      <c r="R92" s="83"/>
      <c r="S92" s="83"/>
      <c r="T92" s="83"/>
      <c r="U92" s="83"/>
    </row>
    <row r="93" spans="1:21" s="84" customFormat="1" ht="26.45" customHeight="1">
      <c r="A93" s="193"/>
      <c r="B93" s="193"/>
      <c r="C93" s="193">
        <v>9</v>
      </c>
      <c r="D93" s="193"/>
      <c r="E93" s="193"/>
      <c r="F93" s="194" t="s">
        <v>401</v>
      </c>
      <c r="G93" s="198"/>
      <c r="H93" s="415"/>
      <c r="I93" s="415"/>
      <c r="J93" s="415"/>
      <c r="K93" s="536"/>
      <c r="L93" s="536"/>
      <c r="M93" s="529">
        <v>1375219</v>
      </c>
      <c r="N93" s="530">
        <v>1139633.51</v>
      </c>
      <c r="O93" s="530">
        <v>1139633.51</v>
      </c>
      <c r="P93" s="530">
        <v>1139633.51</v>
      </c>
      <c r="Q93" s="530">
        <f t="shared" si="3"/>
        <v>1139633.51</v>
      </c>
      <c r="R93" s="83"/>
      <c r="S93" s="83"/>
      <c r="T93" s="83"/>
      <c r="U93" s="83"/>
    </row>
    <row r="94" spans="1:21" s="84" customFormat="1" ht="16.899999999999999" customHeight="1">
      <c r="A94" s="193"/>
      <c r="B94" s="193"/>
      <c r="C94" s="193"/>
      <c r="D94" s="193">
        <v>3</v>
      </c>
      <c r="E94" s="193"/>
      <c r="F94" s="194" t="s">
        <v>402</v>
      </c>
      <c r="G94" s="198"/>
      <c r="H94" s="415"/>
      <c r="I94" s="415"/>
      <c r="J94" s="415"/>
      <c r="K94" s="536"/>
      <c r="L94" s="536"/>
      <c r="M94" s="533">
        <v>1375219</v>
      </c>
      <c r="N94" s="530">
        <v>1139633.51</v>
      </c>
      <c r="O94" s="530">
        <v>1139633.51</v>
      </c>
      <c r="P94" s="530">
        <v>1139633.51</v>
      </c>
      <c r="Q94" s="530"/>
      <c r="R94" s="83"/>
      <c r="S94" s="83"/>
      <c r="T94" s="83"/>
      <c r="U94" s="83"/>
    </row>
    <row r="95" spans="1:21" s="84" customFormat="1" ht="25.15" customHeight="1">
      <c r="A95" s="193"/>
      <c r="B95" s="193"/>
      <c r="C95" s="193"/>
      <c r="D95" s="193"/>
      <c r="E95" s="193">
        <v>206</v>
      </c>
      <c r="F95" s="194" t="s">
        <v>403</v>
      </c>
      <c r="G95" s="198" t="s">
        <v>404</v>
      </c>
      <c r="H95" s="415">
        <v>102454</v>
      </c>
      <c r="I95" s="415">
        <v>102454</v>
      </c>
      <c r="J95" s="415">
        <v>102454</v>
      </c>
      <c r="K95" s="535">
        <f>IFERROR(J95/H95,0)</f>
        <v>1</v>
      </c>
      <c r="L95" s="535">
        <f>+J95/I95</f>
        <v>1</v>
      </c>
      <c r="M95" s="529">
        <v>1375219</v>
      </c>
      <c r="N95" s="529">
        <v>1139633.51</v>
      </c>
      <c r="O95" s="529">
        <v>1139633.51</v>
      </c>
      <c r="P95" s="529">
        <v>1139633.51</v>
      </c>
      <c r="Q95" s="529">
        <f>+Q9+Q36+Q43+Q53+Q77</f>
        <v>531292159.87999994</v>
      </c>
      <c r="R95" s="197">
        <f>IFERROR(O93/M93*100,0)</f>
        <v>82.869238281321017</v>
      </c>
      <c r="S95" s="197">
        <f>IFERROR(O93/N93*100,0)</f>
        <v>100</v>
      </c>
      <c r="T95" s="197">
        <f>IFERROR(P93/M93*100,0)</f>
        <v>82.869238281321017</v>
      </c>
      <c r="U95" s="197">
        <f>IFERROR(P93/N93*100,0)</f>
        <v>100</v>
      </c>
    </row>
    <row r="96" spans="1:21" s="84" customFormat="1" ht="15" customHeight="1">
      <c r="A96" s="193"/>
      <c r="B96" s="193"/>
      <c r="C96" s="193"/>
      <c r="D96" s="193"/>
      <c r="E96" s="193"/>
      <c r="F96" s="199"/>
      <c r="G96" s="198"/>
      <c r="H96" s="483"/>
      <c r="I96" s="483"/>
      <c r="J96" s="483"/>
      <c r="K96" s="83"/>
      <c r="L96" s="83"/>
      <c r="M96" s="88"/>
      <c r="N96" s="89"/>
      <c r="O96" s="89"/>
      <c r="P96" s="89"/>
      <c r="Q96" s="89"/>
      <c r="R96" s="83"/>
      <c r="S96" s="83"/>
      <c r="T96" s="83"/>
      <c r="U96" s="83"/>
    </row>
    <row r="97" spans="1:21" s="484" customFormat="1" ht="15.6" customHeight="1">
      <c r="A97" s="409"/>
      <c r="B97" s="409"/>
      <c r="C97" s="409"/>
      <c r="D97" s="409"/>
      <c r="E97" s="409"/>
      <c r="F97" s="410" t="s">
        <v>297</v>
      </c>
      <c r="G97" s="409"/>
      <c r="H97" s="409"/>
      <c r="I97" s="411"/>
      <c r="J97" s="411"/>
      <c r="K97" s="411"/>
      <c r="L97" s="411"/>
      <c r="M97" s="412">
        <f>+M9+M37+M44+M54+M79</f>
        <v>1771184072</v>
      </c>
      <c r="N97" s="412">
        <f>+N9+N37+N44+N54+N79</f>
        <v>1831730434.5799999</v>
      </c>
      <c r="O97" s="412">
        <f>+O9+O37+O44+O54+O79</f>
        <v>1809478939.5800002</v>
      </c>
      <c r="P97" s="412">
        <f>+P9+P37+P44+P54+P79</f>
        <v>1740153644.5600002</v>
      </c>
      <c r="Q97" s="412">
        <f>+Q9+Q37+Q44+Q54+Q79</f>
        <v>1740153644.5600002</v>
      </c>
      <c r="R97" s="413"/>
      <c r="S97" s="413"/>
      <c r="T97" s="409"/>
      <c r="U97" s="414"/>
    </row>
    <row r="98" spans="1:21" s="84" customFormat="1" ht="15" customHeight="1">
      <c r="A98" s="91"/>
      <c r="B98" s="91"/>
      <c r="C98" s="91"/>
      <c r="D98" s="91"/>
      <c r="E98" s="91"/>
      <c r="F98" s="91"/>
      <c r="G98" s="91"/>
      <c r="H98" s="91"/>
      <c r="I98" s="92"/>
      <c r="J98" s="92"/>
      <c r="K98" s="92"/>
      <c r="L98" s="92"/>
      <c r="M98" s="92"/>
      <c r="N98" s="93"/>
      <c r="O98" s="93"/>
      <c r="P98" s="93"/>
      <c r="Q98" s="93"/>
      <c r="R98" s="93"/>
      <c r="S98" s="93"/>
      <c r="T98" s="91"/>
      <c r="U98" s="94"/>
    </row>
    <row r="99" spans="1:21">
      <c r="A99" s="33"/>
      <c r="B99" s="79"/>
      <c r="C99" s="33"/>
      <c r="D99" s="33"/>
      <c r="F99" s="33"/>
    </row>
    <row r="100" spans="1:21">
      <c r="B100" s="34"/>
      <c r="C100" s="35"/>
      <c r="D100" s="35"/>
      <c r="N100" s="36"/>
      <c r="O100" s="36"/>
    </row>
    <row r="101" spans="1:21">
      <c r="B101" s="37"/>
      <c r="C101" s="37"/>
      <c r="D101" s="37"/>
      <c r="N101" s="38"/>
      <c r="O101"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4960629921259843" bottom="0.47244094488188981" header="0.19685039370078741" footer="0.19685039370078741"/>
  <pageSetup scale="52" orientation="landscape" r:id="rId1"/>
  <headerFooter scaleWithDoc="0">
    <oddHeader>&amp;C&amp;G</oddHeader>
    <oddFooter>&amp;C&amp;G</oddFooter>
  </headerFooter>
  <rowBreaks count="2" manualBreakCount="2">
    <brk id="43" max="20" man="1"/>
    <brk id="75" max="20"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0"/>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1074</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266" customFormat="1" ht="40.15" customHeight="1">
      <c r="A10" s="267">
        <v>4</v>
      </c>
      <c r="B10" s="267"/>
      <c r="C10" s="267"/>
      <c r="D10" s="267"/>
      <c r="E10" s="267"/>
      <c r="F10" s="268" t="s">
        <v>314</v>
      </c>
      <c r="G10" s="269"/>
      <c r="H10" s="267"/>
      <c r="I10" s="264"/>
      <c r="J10" s="264"/>
      <c r="K10" s="264"/>
      <c r="L10" s="264"/>
      <c r="M10" s="261">
        <v>0</v>
      </c>
      <c r="N10" s="265">
        <v>517250.33</v>
      </c>
      <c r="O10" s="265">
        <v>517250.33</v>
      </c>
      <c r="P10" s="265">
        <v>0</v>
      </c>
      <c r="Q10" s="265">
        <f>+P10</f>
        <v>0</v>
      </c>
      <c r="R10" s="265"/>
      <c r="S10" s="265"/>
      <c r="T10" s="267"/>
      <c r="U10" s="270"/>
    </row>
    <row r="11" spans="1:21" s="266" customFormat="1" ht="16.149999999999999" customHeight="1">
      <c r="A11" s="267"/>
      <c r="B11" s="267">
        <v>2</v>
      </c>
      <c r="C11" s="267"/>
      <c r="D11" s="267"/>
      <c r="E11" s="267"/>
      <c r="F11" s="268" t="s">
        <v>306</v>
      </c>
      <c r="G11" s="269"/>
      <c r="H11" s="267"/>
      <c r="I11" s="264"/>
      <c r="J11" s="264"/>
      <c r="K11" s="264"/>
      <c r="L11" s="264"/>
      <c r="M11" s="261">
        <v>0</v>
      </c>
      <c r="N11" s="265">
        <v>517250.33</v>
      </c>
      <c r="O11" s="265">
        <v>517250.33</v>
      </c>
      <c r="P11" s="265">
        <v>0</v>
      </c>
      <c r="Q11" s="265">
        <f>+P11</f>
        <v>0</v>
      </c>
      <c r="R11" s="265"/>
      <c r="S11" s="265"/>
      <c r="T11" s="267"/>
      <c r="U11" s="270"/>
    </row>
    <row r="12" spans="1:21" s="266" customFormat="1" ht="14.45" customHeight="1">
      <c r="A12" s="267"/>
      <c r="B12" s="267"/>
      <c r="C12" s="267">
        <v>1</v>
      </c>
      <c r="D12" s="267"/>
      <c r="E12" s="267"/>
      <c r="F12" s="268" t="s">
        <v>370</v>
      </c>
      <c r="G12" s="269"/>
      <c r="H12" s="267"/>
      <c r="I12" s="264"/>
      <c r="J12" s="264"/>
      <c r="K12" s="264"/>
      <c r="L12" s="264"/>
      <c r="M12" s="261">
        <v>0</v>
      </c>
      <c r="N12" s="265">
        <v>517250.33</v>
      </c>
      <c r="O12" s="265">
        <v>517250.33</v>
      </c>
      <c r="P12" s="265">
        <v>0</v>
      </c>
      <c r="Q12" s="265">
        <f>+P12</f>
        <v>0</v>
      </c>
      <c r="R12" s="265"/>
      <c r="S12" s="265"/>
      <c r="T12" s="267"/>
      <c r="U12" s="270"/>
    </row>
    <row r="13" spans="1:21" s="266" customFormat="1" ht="12" customHeight="1">
      <c r="A13" s="267"/>
      <c r="B13" s="267"/>
      <c r="C13" s="267"/>
      <c r="D13" s="267">
        <v>1</v>
      </c>
      <c r="E13" s="267"/>
      <c r="F13" s="268" t="s">
        <v>371</v>
      </c>
      <c r="G13" s="269"/>
      <c r="H13" s="267"/>
      <c r="I13" s="264"/>
      <c r="J13" s="264"/>
      <c r="K13" s="264"/>
      <c r="L13" s="264"/>
      <c r="M13" s="261">
        <v>0</v>
      </c>
      <c r="N13" s="265">
        <v>517250.33</v>
      </c>
      <c r="O13" s="265">
        <v>517250.33</v>
      </c>
      <c r="P13" s="265">
        <v>0</v>
      </c>
      <c r="Q13" s="265">
        <f>+P13</f>
        <v>0</v>
      </c>
      <c r="R13" s="265"/>
      <c r="S13" s="265"/>
      <c r="T13" s="267"/>
      <c r="U13" s="270"/>
    </row>
    <row r="14" spans="1:21" s="266" customFormat="1" ht="15.6" customHeight="1">
      <c r="A14" s="267"/>
      <c r="B14" s="267"/>
      <c r="C14" s="267"/>
      <c r="D14" s="267"/>
      <c r="E14" s="267">
        <v>203</v>
      </c>
      <c r="F14" s="268" t="s">
        <v>372</v>
      </c>
      <c r="G14" s="269" t="s">
        <v>373</v>
      </c>
      <c r="H14" s="303">
        <v>0</v>
      </c>
      <c r="I14" s="304">
        <v>0</v>
      </c>
      <c r="J14" s="304">
        <v>0</v>
      </c>
      <c r="K14" s="305">
        <f>IFERROR(J14/H14*100,0)</f>
        <v>0</v>
      </c>
      <c r="L14" s="305">
        <f>IFERROR(J14/I14*100,0)</f>
        <v>0</v>
      </c>
      <c r="M14" s="261">
        <v>0</v>
      </c>
      <c r="N14" s="265">
        <v>517250.33</v>
      </c>
      <c r="O14" s="265">
        <v>517250.33</v>
      </c>
      <c r="P14" s="265">
        <v>0</v>
      </c>
      <c r="Q14" s="265">
        <f>+P14</f>
        <v>0</v>
      </c>
      <c r="R14" s="265">
        <f>IFERROR(O14/M14*100,0)</f>
        <v>0</v>
      </c>
      <c r="S14" s="265">
        <f>IFERROR(O14/N14*100,0)</f>
        <v>100</v>
      </c>
      <c r="T14" s="265">
        <f>IFERROR(P14/M14*100,0)</f>
        <v>0</v>
      </c>
      <c r="U14" s="265">
        <f>IFERROR(P14/N14*100,0)</f>
        <v>0</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517250.33</v>
      </c>
      <c r="O16" s="412">
        <f>+O10</f>
        <v>517250.33</v>
      </c>
      <c r="P16" s="412">
        <f>+P10</f>
        <v>0</v>
      </c>
      <c r="Q16" s="412">
        <f>+Q10</f>
        <v>0</v>
      </c>
      <c r="R16" s="419"/>
      <c r="S16" s="419"/>
      <c r="T16" s="416"/>
      <c r="U16" s="420"/>
    </row>
    <row r="17" spans="1:21" s="84" customFormat="1" ht="15" customHeight="1">
      <c r="A17" s="91"/>
      <c r="B17" s="91"/>
      <c r="C17" s="91"/>
      <c r="D17" s="91"/>
      <c r="E17" s="91"/>
      <c r="F17" s="91"/>
      <c r="G17" s="91"/>
      <c r="H17" s="91"/>
      <c r="I17" s="92"/>
      <c r="J17" s="92"/>
      <c r="K17" s="92"/>
      <c r="L17" s="92"/>
      <c r="M17" s="92"/>
      <c r="N17" s="93"/>
      <c r="O17" s="93"/>
      <c r="P17" s="93"/>
      <c r="Q17" s="93"/>
      <c r="R17" s="93"/>
      <c r="S17" s="93"/>
      <c r="T17" s="91"/>
      <c r="U17" s="94"/>
    </row>
    <row r="18" spans="1:21">
      <c r="A18" s="33"/>
      <c r="B18" s="79"/>
      <c r="C18" s="33"/>
      <c r="D18" s="33"/>
      <c r="F18" s="33"/>
    </row>
    <row r="19" spans="1:21">
      <c r="B19" s="34"/>
      <c r="C19" s="35"/>
      <c r="D19" s="35"/>
      <c r="N19" s="36"/>
      <c r="O19" s="36"/>
    </row>
    <row r="20" spans="1:21">
      <c r="B20" s="37"/>
      <c r="C20" s="37"/>
      <c r="D20" s="37"/>
      <c r="N20" s="38"/>
      <c r="O20"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0"/>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36" customHeight="1">
      <c r="A2" s="614" t="s">
        <v>830</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33.75">
      <c r="A10" s="267">
        <v>4</v>
      </c>
      <c r="B10" s="267"/>
      <c r="C10" s="267"/>
      <c r="D10" s="267"/>
      <c r="E10" s="267"/>
      <c r="F10" s="268" t="s">
        <v>314</v>
      </c>
      <c r="G10" s="269"/>
      <c r="H10" s="267"/>
      <c r="I10" s="264"/>
      <c r="J10" s="264"/>
      <c r="K10" s="264"/>
      <c r="L10" s="264"/>
      <c r="M10" s="261">
        <v>0</v>
      </c>
      <c r="N10" s="265">
        <v>59840884.100000001</v>
      </c>
      <c r="O10" s="265">
        <v>59840884.100000001</v>
      </c>
      <c r="P10" s="265">
        <v>59840884.100000001</v>
      </c>
      <c r="Q10" s="265">
        <f>+P10</f>
        <v>59840884.100000001</v>
      </c>
      <c r="R10" s="265"/>
      <c r="S10" s="265"/>
      <c r="T10" s="267"/>
      <c r="U10" s="270"/>
    </row>
    <row r="11" spans="1:21" s="84" customFormat="1" ht="21.75" customHeight="1">
      <c r="A11" s="267"/>
      <c r="B11" s="267">
        <v>2</v>
      </c>
      <c r="C11" s="267"/>
      <c r="D11" s="267"/>
      <c r="E11" s="267"/>
      <c r="F11" s="268" t="s">
        <v>306</v>
      </c>
      <c r="G11" s="269"/>
      <c r="H11" s="267"/>
      <c r="I11" s="264"/>
      <c r="J11" s="264"/>
      <c r="K11" s="264"/>
      <c r="L11" s="264"/>
      <c r="M11" s="261">
        <v>0</v>
      </c>
      <c r="N11" s="265">
        <v>59840884.100000001</v>
      </c>
      <c r="O11" s="265">
        <v>59840884.100000001</v>
      </c>
      <c r="P11" s="265">
        <v>59840884.100000001</v>
      </c>
      <c r="Q11" s="265">
        <f>+P11</f>
        <v>59840884.100000001</v>
      </c>
      <c r="R11" s="265"/>
      <c r="S11" s="265"/>
      <c r="T11" s="267"/>
      <c r="U11" s="270"/>
    </row>
    <row r="12" spans="1:21" s="84" customFormat="1" ht="21.75" customHeight="1">
      <c r="A12" s="267"/>
      <c r="B12" s="267"/>
      <c r="C12" s="267">
        <v>2</v>
      </c>
      <c r="D12" s="267"/>
      <c r="E12" s="267"/>
      <c r="F12" s="268" t="s">
        <v>315</v>
      </c>
      <c r="G12" s="269"/>
      <c r="H12" s="267"/>
      <c r="I12" s="264"/>
      <c r="J12" s="264"/>
      <c r="K12" s="264"/>
      <c r="L12" s="264"/>
      <c r="M12" s="261">
        <v>0</v>
      </c>
      <c r="N12" s="265">
        <v>59840884.100000001</v>
      </c>
      <c r="O12" s="265">
        <v>59840884.100000001</v>
      </c>
      <c r="P12" s="265">
        <v>59840884.100000001</v>
      </c>
      <c r="Q12" s="265">
        <f>+P12</f>
        <v>59840884.100000001</v>
      </c>
      <c r="R12" s="265"/>
      <c r="S12" s="265"/>
      <c r="T12" s="267"/>
      <c r="U12" s="270"/>
    </row>
    <row r="13" spans="1:21" s="84" customFormat="1" ht="21.75" customHeight="1">
      <c r="A13" s="267"/>
      <c r="B13" s="267"/>
      <c r="C13" s="267"/>
      <c r="D13" s="267">
        <v>4</v>
      </c>
      <c r="E13" s="267"/>
      <c r="F13" s="268" t="s">
        <v>324</v>
      </c>
      <c r="G13" s="269"/>
      <c r="H13" s="267"/>
      <c r="I13" s="264"/>
      <c r="J13" s="264"/>
      <c r="K13" s="264"/>
      <c r="L13" s="264"/>
      <c r="M13" s="261">
        <v>0</v>
      </c>
      <c r="N13" s="265">
        <v>59840884.100000001</v>
      </c>
      <c r="O13" s="265">
        <v>59840884.100000001</v>
      </c>
      <c r="P13" s="265">
        <v>59840884.100000001</v>
      </c>
      <c r="Q13" s="265">
        <f>+P13</f>
        <v>59840884.100000001</v>
      </c>
      <c r="R13" s="265"/>
      <c r="S13" s="265"/>
      <c r="T13" s="267"/>
      <c r="U13" s="270"/>
    </row>
    <row r="14" spans="1:21" s="84" customFormat="1" ht="30" customHeight="1">
      <c r="A14" s="267"/>
      <c r="B14" s="267"/>
      <c r="C14" s="267"/>
      <c r="D14" s="267"/>
      <c r="E14" s="267">
        <v>223</v>
      </c>
      <c r="F14" s="268" t="s">
        <v>325</v>
      </c>
      <c r="G14" s="269" t="s">
        <v>326</v>
      </c>
      <c r="H14" s="303">
        <v>0</v>
      </c>
      <c r="I14" s="304">
        <v>0</v>
      </c>
      <c r="J14" s="304">
        <v>0</v>
      </c>
      <c r="K14" s="305">
        <f>IFERROR(J14/H14*100,0)</f>
        <v>0</v>
      </c>
      <c r="L14" s="305">
        <f>IFERROR(J14/I14*100,0)</f>
        <v>0</v>
      </c>
      <c r="M14" s="261">
        <v>0</v>
      </c>
      <c r="N14" s="265">
        <v>59840884.100000001</v>
      </c>
      <c r="O14" s="265">
        <v>59840884.100000001</v>
      </c>
      <c r="P14" s="265">
        <v>59840884.100000001</v>
      </c>
      <c r="Q14" s="265">
        <f>+P14</f>
        <v>59840884.100000001</v>
      </c>
      <c r="R14" s="265">
        <f>IFERROR(O14/M14*100,0)</f>
        <v>0</v>
      </c>
      <c r="S14" s="421">
        <f>IFERROR(O14/N14*100,0)</f>
        <v>100</v>
      </c>
      <c r="T14" s="421">
        <f>IFERROR(P14/M14*100,0)</f>
        <v>0</v>
      </c>
      <c r="U14" s="421">
        <f>IFERROR(P14/N14*100,0)</f>
        <v>100</v>
      </c>
    </row>
    <row r="15" spans="1:21" s="84" customFormat="1" ht="21.7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84" customFormat="1" ht="11.25">
      <c r="A16" s="416"/>
      <c r="B16" s="416"/>
      <c r="C16" s="416"/>
      <c r="D16" s="416"/>
      <c r="E16" s="416"/>
      <c r="F16" s="417" t="s">
        <v>297</v>
      </c>
      <c r="G16" s="416"/>
      <c r="H16" s="416"/>
      <c r="I16" s="418"/>
      <c r="J16" s="418"/>
      <c r="K16" s="418"/>
      <c r="L16" s="418"/>
      <c r="M16" s="412">
        <v>0</v>
      </c>
      <c r="N16" s="412">
        <v>59840884.100000001</v>
      </c>
      <c r="O16" s="412">
        <v>59840884.100000001</v>
      </c>
      <c r="P16" s="412">
        <v>59840884.100000001</v>
      </c>
      <c r="Q16" s="412">
        <v>59840884.100000001</v>
      </c>
      <c r="R16" s="419"/>
      <c r="S16" s="419"/>
      <c r="T16" s="416"/>
      <c r="U16" s="420"/>
    </row>
    <row r="17" spans="1:21" s="84" customFormat="1" ht="15" customHeight="1">
      <c r="A17" s="91"/>
      <c r="B17" s="91"/>
      <c r="C17" s="91"/>
      <c r="D17" s="91"/>
      <c r="E17" s="91"/>
      <c r="F17" s="91"/>
      <c r="G17" s="91"/>
      <c r="H17" s="91"/>
      <c r="I17" s="92"/>
      <c r="J17" s="92"/>
      <c r="K17" s="92"/>
      <c r="L17" s="92"/>
      <c r="M17" s="92"/>
      <c r="N17" s="93"/>
      <c r="O17" s="93"/>
      <c r="P17" s="93"/>
      <c r="Q17" s="93"/>
      <c r="R17" s="93"/>
      <c r="S17" s="93"/>
      <c r="T17" s="91"/>
      <c r="U17" s="94"/>
    </row>
    <row r="18" spans="1:21">
      <c r="A18" s="33"/>
      <c r="B18" s="79"/>
      <c r="C18" s="33"/>
      <c r="D18" s="33"/>
      <c r="F18" s="33"/>
    </row>
    <row r="19" spans="1:21">
      <c r="B19" s="34"/>
      <c r="C19" s="35"/>
      <c r="D19" s="35"/>
      <c r="N19" s="36"/>
      <c r="O19" s="36"/>
    </row>
    <row r="20" spans="1:21">
      <c r="B20" s="37"/>
      <c r="C20" s="37"/>
      <c r="D20" s="37"/>
      <c r="N20" s="38"/>
      <c r="O20"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0"/>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832</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266" customFormat="1" ht="41.45" customHeight="1">
      <c r="A10" s="267">
        <v>4</v>
      </c>
      <c r="B10" s="267"/>
      <c r="C10" s="267"/>
      <c r="D10" s="267"/>
      <c r="E10" s="267"/>
      <c r="F10" s="268" t="s">
        <v>314</v>
      </c>
      <c r="G10" s="269"/>
      <c r="H10" s="267"/>
      <c r="I10" s="264"/>
      <c r="J10" s="264"/>
      <c r="K10" s="264"/>
      <c r="L10" s="264"/>
      <c r="M10" s="261">
        <v>0</v>
      </c>
      <c r="N10" s="265">
        <v>893007.13</v>
      </c>
      <c r="O10" s="265">
        <v>893007.13</v>
      </c>
      <c r="P10" s="265">
        <v>0</v>
      </c>
      <c r="Q10" s="265">
        <f>+P10</f>
        <v>0</v>
      </c>
      <c r="R10" s="265"/>
      <c r="S10" s="265"/>
      <c r="T10" s="267"/>
      <c r="U10" s="270"/>
    </row>
    <row r="11" spans="1:21" s="266" customFormat="1" ht="14.45" customHeight="1">
      <c r="A11" s="267"/>
      <c r="B11" s="267">
        <v>2</v>
      </c>
      <c r="C11" s="267"/>
      <c r="D11" s="267"/>
      <c r="E11" s="267"/>
      <c r="F11" s="268" t="s">
        <v>306</v>
      </c>
      <c r="G11" s="269"/>
      <c r="H11" s="267"/>
      <c r="I11" s="264"/>
      <c r="J11" s="264"/>
      <c r="K11" s="264"/>
      <c r="L11" s="264"/>
      <c r="M11" s="261">
        <v>0</v>
      </c>
      <c r="N11" s="265">
        <v>893007.13</v>
      </c>
      <c r="O11" s="265">
        <v>893007.13</v>
      </c>
      <c r="P11" s="265">
        <v>0</v>
      </c>
      <c r="Q11" s="265">
        <f>+P11</f>
        <v>0</v>
      </c>
      <c r="R11" s="265"/>
      <c r="S11" s="265"/>
      <c r="T11" s="267"/>
      <c r="U11" s="270"/>
    </row>
    <row r="12" spans="1:21" s="266" customFormat="1" ht="15.6" customHeight="1">
      <c r="A12" s="267"/>
      <c r="B12" s="267"/>
      <c r="C12" s="267">
        <v>1</v>
      </c>
      <c r="D12" s="267"/>
      <c r="E12" s="267"/>
      <c r="F12" s="268" t="s">
        <v>370</v>
      </c>
      <c r="G12" s="269"/>
      <c r="H12" s="267"/>
      <c r="I12" s="264"/>
      <c r="J12" s="264"/>
      <c r="K12" s="264"/>
      <c r="L12" s="264"/>
      <c r="M12" s="261">
        <v>0</v>
      </c>
      <c r="N12" s="265">
        <v>893007.13</v>
      </c>
      <c r="O12" s="265">
        <v>893007.13</v>
      </c>
      <c r="P12" s="265">
        <v>0</v>
      </c>
      <c r="Q12" s="265">
        <f>+P12</f>
        <v>0</v>
      </c>
      <c r="R12" s="265"/>
      <c r="S12" s="265"/>
      <c r="T12" s="267"/>
      <c r="U12" s="270"/>
    </row>
    <row r="13" spans="1:21" s="266" customFormat="1" ht="14.45" customHeight="1">
      <c r="A13" s="267"/>
      <c r="B13" s="267"/>
      <c r="C13" s="267"/>
      <c r="D13" s="267">
        <v>1</v>
      </c>
      <c r="E13" s="267"/>
      <c r="F13" s="268" t="s">
        <v>371</v>
      </c>
      <c r="G13" s="269"/>
      <c r="H13" s="267"/>
      <c r="I13" s="264"/>
      <c r="J13" s="264"/>
      <c r="K13" s="264"/>
      <c r="L13" s="264"/>
      <c r="M13" s="261">
        <v>0</v>
      </c>
      <c r="N13" s="265">
        <v>893007.13</v>
      </c>
      <c r="O13" s="265">
        <v>893007.13</v>
      </c>
      <c r="P13" s="265">
        <v>0</v>
      </c>
      <c r="Q13" s="265">
        <f>+P13</f>
        <v>0</v>
      </c>
      <c r="R13" s="265"/>
      <c r="S13" s="265"/>
      <c r="T13" s="267"/>
      <c r="U13" s="270"/>
    </row>
    <row r="14" spans="1:21" s="266" customFormat="1" ht="14.45" customHeight="1">
      <c r="A14" s="267"/>
      <c r="B14" s="267"/>
      <c r="C14" s="267"/>
      <c r="D14" s="267"/>
      <c r="E14" s="267">
        <v>203</v>
      </c>
      <c r="F14" s="268" t="s">
        <v>372</v>
      </c>
      <c r="G14" s="269" t="s">
        <v>373</v>
      </c>
      <c r="H14" s="303">
        <v>0</v>
      </c>
      <c r="I14" s="304">
        <v>0</v>
      </c>
      <c r="J14" s="304">
        <v>0</v>
      </c>
      <c r="K14" s="305">
        <f>IFERROR(J14/H14*100,0)</f>
        <v>0</v>
      </c>
      <c r="L14" s="305">
        <f>IFERROR(J14/I14*100,0)</f>
        <v>0</v>
      </c>
      <c r="M14" s="261">
        <v>0</v>
      </c>
      <c r="N14" s="265">
        <v>893007.13</v>
      </c>
      <c r="O14" s="265">
        <v>893007.13</v>
      </c>
      <c r="P14" s="265">
        <v>0</v>
      </c>
      <c r="Q14" s="265">
        <f>+P14</f>
        <v>0</v>
      </c>
      <c r="R14" s="265">
        <f>IFERROR(O14/M14*100,0)</f>
        <v>0</v>
      </c>
      <c r="S14" s="265">
        <f>IFERROR(O14/N14*100,0)</f>
        <v>100</v>
      </c>
      <c r="T14" s="265">
        <f>IFERROR(P14/M14*100,0)</f>
        <v>0</v>
      </c>
      <c r="U14" s="265">
        <f>IFERROR(P14/N14*100,0)</f>
        <v>0</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893007.13</v>
      </c>
      <c r="O16" s="412">
        <f>+O10</f>
        <v>893007.13</v>
      </c>
      <c r="P16" s="412">
        <f>+P10</f>
        <v>0</v>
      </c>
      <c r="Q16" s="412">
        <f>+Q10</f>
        <v>0</v>
      </c>
      <c r="R16" s="419"/>
      <c r="S16" s="419"/>
      <c r="T16" s="416"/>
      <c r="U16" s="420"/>
    </row>
    <row r="17" spans="1:21" s="84" customFormat="1" ht="15" customHeight="1">
      <c r="A17" s="91"/>
      <c r="B17" s="91"/>
      <c r="C17" s="91"/>
      <c r="D17" s="91"/>
      <c r="E17" s="91"/>
      <c r="F17" s="91"/>
      <c r="G17" s="91"/>
      <c r="H17" s="91"/>
      <c r="I17" s="92"/>
      <c r="J17" s="92"/>
      <c r="K17" s="92"/>
      <c r="L17" s="92"/>
      <c r="M17" s="92"/>
      <c r="N17" s="93"/>
      <c r="O17" s="93"/>
      <c r="P17" s="93"/>
      <c r="Q17" s="93"/>
      <c r="R17" s="93"/>
      <c r="S17" s="93"/>
      <c r="T17" s="91"/>
      <c r="U17" s="94"/>
    </row>
    <row r="18" spans="1:21">
      <c r="A18" s="33"/>
      <c r="B18" s="79"/>
      <c r="C18" s="33"/>
      <c r="D18" s="33"/>
      <c r="F18" s="33"/>
    </row>
    <row r="19" spans="1:21">
      <c r="B19" s="34"/>
      <c r="C19" s="35"/>
      <c r="D19" s="35"/>
      <c r="N19" s="36"/>
      <c r="O19" s="36"/>
    </row>
    <row r="20" spans="1:21">
      <c r="B20" s="37"/>
      <c r="C20" s="37"/>
      <c r="D20" s="37"/>
      <c r="N20" s="38"/>
      <c r="O20"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32"/>
  <sheetViews>
    <sheetView showGridLines="0" topLeftCell="A19" zoomScale="85" zoomScaleNormal="85" workbookViewId="0">
      <selection activeCell="F23" sqref="F23"/>
    </sheetView>
  </sheetViews>
  <sheetFormatPr baseColWidth="10" defaultColWidth="11.42578125" defaultRowHeight="13.5"/>
  <cols>
    <col min="1" max="1" width="11.7109375" style="1" customWidth="1"/>
    <col min="2" max="2" width="15.28515625" style="1" customWidth="1"/>
    <col min="3" max="3" width="14.7109375" style="1" customWidth="1"/>
    <col min="4" max="4" width="15.7109375" style="1" customWidth="1"/>
    <col min="5" max="5" width="15.42578125" style="1" customWidth="1"/>
    <col min="6" max="6" width="13.28515625" style="1" customWidth="1"/>
    <col min="7" max="7" width="14.140625" style="1" customWidth="1"/>
    <col min="8" max="8" width="6.5703125" style="1" customWidth="1"/>
    <col min="9" max="9" width="65.7109375" style="1" customWidth="1"/>
    <col min="10" max="16384" width="11.42578125" style="1"/>
  </cols>
  <sheetData>
    <row r="1" spans="1:10" ht="35.1" customHeight="1">
      <c r="A1" s="568" t="s">
        <v>76</v>
      </c>
      <c r="B1" s="569"/>
      <c r="C1" s="569"/>
      <c r="D1" s="569"/>
      <c r="E1" s="569"/>
      <c r="F1" s="569"/>
      <c r="G1" s="569"/>
      <c r="H1" s="569"/>
      <c r="I1" s="570"/>
    </row>
    <row r="2" spans="1:10" ht="6.75" customHeight="1"/>
    <row r="3" spans="1:10" ht="17.25" customHeight="1">
      <c r="A3" s="571" t="s">
        <v>198</v>
      </c>
      <c r="B3" s="572"/>
      <c r="C3" s="572"/>
      <c r="D3" s="572"/>
      <c r="E3" s="572"/>
      <c r="F3" s="572"/>
      <c r="G3" s="572"/>
      <c r="H3" s="572"/>
      <c r="I3" s="573"/>
    </row>
    <row r="4" spans="1:10" ht="17.25" customHeight="1">
      <c r="A4" s="571" t="s">
        <v>199</v>
      </c>
      <c r="B4" s="572"/>
      <c r="C4" s="572"/>
      <c r="D4" s="572"/>
      <c r="E4" s="572"/>
      <c r="F4" s="572"/>
      <c r="G4" s="572"/>
      <c r="H4" s="572"/>
      <c r="I4" s="573"/>
    </row>
    <row r="5" spans="1:10" ht="28.9" customHeight="1">
      <c r="A5" s="566" t="s">
        <v>159</v>
      </c>
      <c r="B5" s="578" t="s">
        <v>96</v>
      </c>
      <c r="C5" s="579"/>
      <c r="D5" s="579"/>
      <c r="E5" s="580"/>
      <c r="F5" s="101" t="s">
        <v>88</v>
      </c>
      <c r="G5" s="101"/>
      <c r="H5" s="574" t="s">
        <v>185</v>
      </c>
      <c r="I5" s="575"/>
      <c r="J5" s="2"/>
    </row>
    <row r="6" spans="1:10" ht="31.15" customHeight="1">
      <c r="A6" s="567"/>
      <c r="B6" s="102" t="s">
        <v>184</v>
      </c>
      <c r="C6" s="102" t="s">
        <v>45</v>
      </c>
      <c r="D6" s="102" t="s">
        <v>46</v>
      </c>
      <c r="E6" s="102" t="s">
        <v>101</v>
      </c>
      <c r="F6" s="103" t="s">
        <v>102</v>
      </c>
      <c r="G6" s="103" t="s">
        <v>194</v>
      </c>
      <c r="H6" s="576" t="s">
        <v>193</v>
      </c>
      <c r="I6" s="577"/>
      <c r="J6" s="3"/>
    </row>
    <row r="7" spans="1:10" s="31" customFormat="1" ht="49.9" customHeight="1">
      <c r="A7" s="387" t="s">
        <v>97</v>
      </c>
      <c r="B7" s="388">
        <f>SUM(B8:B15)</f>
        <v>1118126946.48</v>
      </c>
      <c r="C7" s="388">
        <f>SUM(C8:C15)</f>
        <v>1114417738.9099998</v>
      </c>
      <c r="D7" s="388">
        <f>SUM(D8:D15)</f>
        <v>1070727538.5400001</v>
      </c>
      <c r="E7" s="388">
        <f>SUM(E8:E15)</f>
        <v>1070727538.5400001</v>
      </c>
      <c r="F7" s="389"/>
      <c r="G7" s="389"/>
      <c r="H7" s="390"/>
      <c r="I7" s="391"/>
    </row>
    <row r="8" spans="1:10" s="31" customFormat="1" ht="64.150000000000006" customHeight="1">
      <c r="A8" s="99">
        <v>1000</v>
      </c>
      <c r="B8" s="380">
        <v>855138267.67999995</v>
      </c>
      <c r="C8" s="380">
        <v>854418990.78999996</v>
      </c>
      <c r="D8" s="380">
        <v>838605916.70000005</v>
      </c>
      <c r="E8" s="380">
        <v>838605916.70000005</v>
      </c>
      <c r="F8" s="380">
        <f>+C8-B8</f>
        <v>-719276.88999998569</v>
      </c>
      <c r="G8" s="380">
        <f>+D8-C8</f>
        <v>-15813074.089999914</v>
      </c>
      <c r="H8" s="69" t="s">
        <v>917</v>
      </c>
      <c r="I8" s="55" t="s">
        <v>915</v>
      </c>
    </row>
    <row r="9" spans="1:10" s="31" customFormat="1" ht="124.15" customHeight="1">
      <c r="A9" s="100"/>
      <c r="B9" s="381"/>
      <c r="C9" s="381"/>
      <c r="D9" s="381"/>
      <c r="E9" s="381"/>
      <c r="F9" s="381"/>
      <c r="G9" s="381"/>
      <c r="H9" s="70" t="s">
        <v>23</v>
      </c>
      <c r="I9" s="55" t="s">
        <v>916</v>
      </c>
    </row>
    <row r="10" spans="1:10" s="31" customFormat="1" ht="43.9" customHeight="1">
      <c r="A10" s="99">
        <v>2000</v>
      </c>
      <c r="B10" s="380">
        <v>33330312.359999999</v>
      </c>
      <c r="C10" s="380">
        <v>33151274.41</v>
      </c>
      <c r="D10" s="380">
        <v>27483070.719999999</v>
      </c>
      <c r="E10" s="380">
        <v>27483070.719999999</v>
      </c>
      <c r="F10" s="380">
        <f>+C10-B10</f>
        <v>-179037.94999999925</v>
      </c>
      <c r="G10" s="380">
        <f>+D10-C10</f>
        <v>-5668203.6900000013</v>
      </c>
      <c r="H10" s="69" t="s">
        <v>917</v>
      </c>
      <c r="I10" s="294" t="s">
        <v>918</v>
      </c>
    </row>
    <row r="11" spans="1:10" s="31" customFormat="1" ht="185.45" customHeight="1">
      <c r="A11" s="100"/>
      <c r="B11" s="381"/>
      <c r="C11" s="381"/>
      <c r="D11" s="381"/>
      <c r="E11" s="381"/>
      <c r="F11" s="381"/>
      <c r="G11" s="381"/>
      <c r="H11" s="70" t="s">
        <v>23</v>
      </c>
      <c r="I11" s="293" t="s">
        <v>1029</v>
      </c>
    </row>
    <row r="12" spans="1:10" s="31" customFormat="1" ht="43.9" customHeight="1">
      <c r="A12" s="99">
        <v>3000</v>
      </c>
      <c r="B12" s="380">
        <v>121047111.67</v>
      </c>
      <c r="C12" s="380">
        <v>118558548.27000003</v>
      </c>
      <c r="D12" s="380">
        <v>99210419.290000021</v>
      </c>
      <c r="E12" s="380">
        <v>99210419.290000021</v>
      </c>
      <c r="F12" s="380">
        <f>+C12-B12</f>
        <v>-2488563.3999999762</v>
      </c>
      <c r="G12" s="380">
        <f>+D12-C12</f>
        <v>-19348128.980000004</v>
      </c>
      <c r="H12" s="69" t="s">
        <v>917</v>
      </c>
      <c r="I12" s="294" t="s">
        <v>918</v>
      </c>
    </row>
    <row r="13" spans="1:10" s="31" customFormat="1" ht="195.6" customHeight="1">
      <c r="A13" s="100"/>
      <c r="B13" s="381"/>
      <c r="C13" s="381"/>
      <c r="D13" s="381"/>
      <c r="E13" s="381"/>
      <c r="F13" s="381"/>
      <c r="G13" s="381"/>
      <c r="H13" s="70" t="s">
        <v>23</v>
      </c>
      <c r="I13" s="379" t="s">
        <v>1028</v>
      </c>
    </row>
    <row r="14" spans="1:10" s="31" customFormat="1" ht="58.15" customHeight="1">
      <c r="A14" s="99">
        <v>4000</v>
      </c>
      <c r="B14" s="380">
        <v>108611254.77000001</v>
      </c>
      <c r="C14" s="380">
        <v>108288925.44</v>
      </c>
      <c r="D14" s="380">
        <v>105428131.83000001</v>
      </c>
      <c r="E14" s="474">
        <v>105428131.83000001</v>
      </c>
      <c r="F14" s="380">
        <f>+C14-B14</f>
        <v>-322329.33000001311</v>
      </c>
      <c r="G14" s="380">
        <f>+D14-C14</f>
        <v>-2860793.6099999845</v>
      </c>
      <c r="H14" s="69" t="s">
        <v>917</v>
      </c>
      <c r="I14" s="55" t="s">
        <v>1026</v>
      </c>
    </row>
    <row r="15" spans="1:10" s="31" customFormat="1" ht="96.6" customHeight="1">
      <c r="A15" s="100"/>
      <c r="B15" s="381"/>
      <c r="C15" s="381"/>
      <c r="D15" s="381"/>
      <c r="E15" s="381"/>
      <c r="F15" s="381"/>
      <c r="G15" s="381"/>
      <c r="H15" s="70" t="s">
        <v>23</v>
      </c>
      <c r="I15" s="55" t="s">
        <v>1027</v>
      </c>
    </row>
    <row r="16" spans="1:10" s="31" customFormat="1" ht="37.9" customHeight="1">
      <c r="A16" s="392" t="s">
        <v>99</v>
      </c>
      <c r="B16" s="383">
        <f>SUM(B17:B28)</f>
        <v>937788998.02999997</v>
      </c>
      <c r="C16" s="383">
        <f>SUM(C17:C28)</f>
        <v>916751787.68000007</v>
      </c>
      <c r="D16" s="383">
        <f>SUM(D17:D28)</f>
        <v>858696266.06000018</v>
      </c>
      <c r="E16" s="383">
        <f>SUM(E17:E28)</f>
        <v>858696266.06000018</v>
      </c>
      <c r="F16" s="384"/>
      <c r="G16" s="384"/>
      <c r="H16" s="393"/>
      <c r="I16" s="386"/>
    </row>
    <row r="17" spans="1:9" s="31" customFormat="1" ht="20.45" customHeight="1">
      <c r="A17" s="99">
        <v>1000</v>
      </c>
      <c r="B17" s="380">
        <v>319049139.44000006</v>
      </c>
      <c r="C17" s="380">
        <v>319049139.44000006</v>
      </c>
      <c r="D17" s="380">
        <v>319049139.44000006</v>
      </c>
      <c r="E17" s="380">
        <v>319049139.44000006</v>
      </c>
      <c r="F17" s="380">
        <f>+C17-B17</f>
        <v>0</v>
      </c>
      <c r="G17" s="380">
        <f>+D17-C17</f>
        <v>0</v>
      </c>
      <c r="H17" s="69" t="s">
        <v>917</v>
      </c>
      <c r="I17" s="55" t="s">
        <v>914</v>
      </c>
    </row>
    <row r="18" spans="1:9" s="31" customFormat="1" ht="22.15" customHeight="1">
      <c r="A18" s="100"/>
      <c r="B18" s="381"/>
      <c r="C18" s="381"/>
      <c r="D18" s="381"/>
      <c r="E18" s="381"/>
      <c r="F18" s="381"/>
      <c r="G18" s="381"/>
      <c r="H18" s="70" t="s">
        <v>23</v>
      </c>
      <c r="I18" s="379" t="s">
        <v>914</v>
      </c>
    </row>
    <row r="19" spans="1:9" s="31" customFormat="1" ht="72" customHeight="1">
      <c r="A19" s="99">
        <v>2000</v>
      </c>
      <c r="B19" s="380">
        <v>66984652.019999988</v>
      </c>
      <c r="C19" s="380">
        <v>66414825.339999989</v>
      </c>
      <c r="D19" s="380">
        <v>65047458.039999984</v>
      </c>
      <c r="E19" s="380">
        <v>65047458.039999984</v>
      </c>
      <c r="F19" s="380">
        <f>+C19-B19</f>
        <v>-569826.6799999997</v>
      </c>
      <c r="G19" s="380">
        <f>+D19-C19</f>
        <v>-1367367.3000000045</v>
      </c>
      <c r="H19" s="69" t="s">
        <v>917</v>
      </c>
      <c r="I19" s="294" t="s">
        <v>1030</v>
      </c>
    </row>
    <row r="20" spans="1:9" s="31" customFormat="1" ht="40.9" customHeight="1">
      <c r="A20" s="100"/>
      <c r="B20" s="381"/>
      <c r="C20" s="381"/>
      <c r="D20" s="381"/>
      <c r="E20" s="381"/>
      <c r="F20" s="381"/>
      <c r="G20" s="381"/>
      <c r="H20" s="70" t="s">
        <v>23</v>
      </c>
      <c r="I20" s="379" t="s">
        <v>1031</v>
      </c>
    </row>
    <row r="21" spans="1:9" s="31" customFormat="1" ht="45">
      <c r="A21" s="99">
        <v>3000</v>
      </c>
      <c r="B21" s="380">
        <v>18607469.520000003</v>
      </c>
      <c r="C21" s="380">
        <v>18607229.52</v>
      </c>
      <c r="D21" s="380">
        <v>17534018.330000002</v>
      </c>
      <c r="E21" s="380">
        <v>17534018.330000002</v>
      </c>
      <c r="F21" s="380">
        <f>+C21-B21</f>
        <v>-240.00000000372529</v>
      </c>
      <c r="G21" s="380">
        <f>+D21-C21</f>
        <v>-1073211.1899999976</v>
      </c>
      <c r="H21" s="69" t="s">
        <v>917</v>
      </c>
      <c r="I21" s="55" t="s">
        <v>1032</v>
      </c>
    </row>
    <row r="22" spans="1:9" s="31" customFormat="1" ht="78.75">
      <c r="A22" s="100"/>
      <c r="B22" s="381"/>
      <c r="C22" s="381"/>
      <c r="D22" s="381"/>
      <c r="E22" s="381"/>
      <c r="F22" s="381"/>
      <c r="G22" s="381"/>
      <c r="H22" s="70" t="s">
        <v>23</v>
      </c>
      <c r="I22" s="379" t="s">
        <v>1033</v>
      </c>
    </row>
    <row r="23" spans="1:9" s="31" customFormat="1" ht="76.150000000000006" customHeight="1">
      <c r="A23" s="99">
        <v>5000</v>
      </c>
      <c r="B23" s="380">
        <v>33769341.049999997</v>
      </c>
      <c r="C23" s="380">
        <v>15492604.320000002</v>
      </c>
      <c r="D23" s="380">
        <v>13818923.330000002</v>
      </c>
      <c r="E23" s="380">
        <v>13818923.330000002</v>
      </c>
      <c r="F23" s="488">
        <f>+C23-B23</f>
        <v>-18276736.729999997</v>
      </c>
      <c r="G23" s="380">
        <f>+D23-C23</f>
        <v>-1673680.9900000002</v>
      </c>
      <c r="H23" s="69" t="s">
        <v>917</v>
      </c>
      <c r="I23" s="55" t="s">
        <v>1034</v>
      </c>
    </row>
    <row r="24" spans="1:9" s="31" customFormat="1" ht="97.15" customHeight="1">
      <c r="A24" s="100"/>
      <c r="B24" s="381"/>
      <c r="C24" s="381"/>
      <c r="D24" s="381"/>
      <c r="E24" s="381"/>
      <c r="F24" s="381"/>
      <c r="G24" s="381"/>
      <c r="H24" s="70" t="s">
        <v>23</v>
      </c>
      <c r="I24" s="379" t="s">
        <v>1035</v>
      </c>
    </row>
    <row r="25" spans="1:9" s="31" customFormat="1" ht="48" customHeight="1">
      <c r="A25" s="4">
        <v>6000</v>
      </c>
      <c r="B25" s="485">
        <v>499378396</v>
      </c>
      <c r="C25" s="485">
        <v>497187989.06000006</v>
      </c>
      <c r="D25" s="485">
        <v>443246726.92000014</v>
      </c>
      <c r="E25" s="485">
        <v>443246726.92000014</v>
      </c>
      <c r="F25" s="485">
        <f>+C25-B25</f>
        <v>-2190406.939999938</v>
      </c>
      <c r="G25" s="485">
        <f>+D25-C25</f>
        <v>-53941262.139999926</v>
      </c>
      <c r="H25" s="486" t="s">
        <v>917</v>
      </c>
      <c r="I25" s="487" t="s">
        <v>1036</v>
      </c>
    </row>
    <row r="26" spans="1:9" s="31" customFormat="1" ht="74.45" customHeight="1">
      <c r="A26" s="100"/>
      <c r="B26" s="381"/>
      <c r="C26" s="381"/>
      <c r="D26" s="381"/>
      <c r="E26" s="381"/>
      <c r="F26" s="381"/>
      <c r="G26" s="381"/>
      <c r="H26" s="70" t="s">
        <v>23</v>
      </c>
      <c r="I26" s="379" t="s">
        <v>1038</v>
      </c>
    </row>
    <row r="27" spans="1:9" s="31" customFormat="1" ht="15" customHeight="1">
      <c r="A27" s="99">
        <v>7000</v>
      </c>
      <c r="B27" s="380">
        <v>0</v>
      </c>
      <c r="C27" s="380">
        <v>0</v>
      </c>
      <c r="D27" s="380">
        <v>0</v>
      </c>
      <c r="E27" s="380">
        <v>0</v>
      </c>
      <c r="F27" s="380">
        <f>+C27-B27</f>
        <v>0</v>
      </c>
      <c r="G27" s="380">
        <f>+D27-C27</f>
        <v>0</v>
      </c>
      <c r="H27" s="69"/>
      <c r="I27" s="68"/>
    </row>
    <row r="28" spans="1:9" s="31" customFormat="1" ht="15" customHeight="1">
      <c r="A28" s="100"/>
      <c r="B28" s="381"/>
      <c r="C28" s="381"/>
      <c r="D28" s="381"/>
      <c r="E28" s="381"/>
      <c r="F28" s="381"/>
      <c r="G28" s="381"/>
      <c r="H28" s="70"/>
      <c r="I28" s="71"/>
    </row>
    <row r="29" spans="1:9" s="31" customFormat="1" ht="28.9" customHeight="1">
      <c r="A29" s="382" t="s">
        <v>1037</v>
      </c>
      <c r="B29" s="383">
        <f>+B7+B16</f>
        <v>2055915944.51</v>
      </c>
      <c r="C29" s="383">
        <f>+C7+C16</f>
        <v>2031169526.5899999</v>
      </c>
      <c r="D29" s="383">
        <f>+D7+D16</f>
        <v>1929423804.6000004</v>
      </c>
      <c r="E29" s="383">
        <f>+E7+E16</f>
        <v>1929423804.6000004</v>
      </c>
      <c r="F29" s="384"/>
      <c r="G29" s="384"/>
      <c r="H29" s="385"/>
      <c r="I29" s="386"/>
    </row>
    <row r="30" spans="1:9">
      <c r="A30" s="16"/>
    </row>
    <row r="31" spans="1:9">
      <c r="A31" s="5"/>
      <c r="G31" s="7"/>
      <c r="H31" s="7"/>
      <c r="I31" s="7"/>
    </row>
    <row r="32" spans="1:9">
      <c r="A32" s="8"/>
      <c r="G32" s="10"/>
      <c r="H32" s="10"/>
      <c r="I32" s="10"/>
    </row>
  </sheetData>
  <mergeCells count="7">
    <mergeCell ref="A5:A6"/>
    <mergeCell ref="A1:I1"/>
    <mergeCell ref="A3:I3"/>
    <mergeCell ref="A4:I4"/>
    <mergeCell ref="H5:I5"/>
    <mergeCell ref="H6:I6"/>
    <mergeCell ref="B5:E5"/>
  </mergeCells>
  <phoneticPr fontId="0" type="noConversion"/>
  <printOptions horizontalCentered="1"/>
  <pageMargins left="0.19685039370078741" right="0.19685039370078741" top="1.574803149606299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33"/>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8" style="32" customWidth="1"/>
    <col min="19" max="19" width="8.28515625" style="32" customWidth="1"/>
    <col min="20" max="20" width="8.140625" style="32" customWidth="1"/>
    <col min="21" max="21" width="8"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833</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266" customFormat="1" ht="27" customHeight="1">
      <c r="A10" s="267">
        <v>2</v>
      </c>
      <c r="B10" s="267"/>
      <c r="C10" s="267"/>
      <c r="D10" s="267"/>
      <c r="E10" s="267"/>
      <c r="F10" s="268" t="s">
        <v>298</v>
      </c>
      <c r="G10" s="269"/>
      <c r="H10" s="267"/>
      <c r="I10" s="264"/>
      <c r="J10" s="264"/>
      <c r="K10" s="264"/>
      <c r="L10" s="264"/>
      <c r="M10" s="261">
        <v>101110303</v>
      </c>
      <c r="N10" s="265">
        <v>101110303</v>
      </c>
      <c r="O10" s="265">
        <v>101110303</v>
      </c>
      <c r="P10" s="265">
        <v>94826610.569999993</v>
      </c>
      <c r="Q10" s="265">
        <f t="shared" ref="Q10:Q27" si="0">+P10</f>
        <v>94826610.569999993</v>
      </c>
      <c r="R10" s="265"/>
      <c r="S10" s="265"/>
      <c r="T10" s="267"/>
      <c r="U10" s="270"/>
    </row>
    <row r="11" spans="1:21" s="266" customFormat="1" ht="11.25">
      <c r="A11" s="267"/>
      <c r="B11" s="267">
        <v>1</v>
      </c>
      <c r="C11" s="267"/>
      <c r="D11" s="267"/>
      <c r="E11" s="267"/>
      <c r="F11" s="268" t="s">
        <v>299</v>
      </c>
      <c r="G11" s="269"/>
      <c r="H11" s="267"/>
      <c r="I11" s="264"/>
      <c r="J11" s="264"/>
      <c r="K11" s="264"/>
      <c r="L11" s="264"/>
      <c r="M11" s="261">
        <v>101110303</v>
      </c>
      <c r="N11" s="265">
        <v>101110303</v>
      </c>
      <c r="O11" s="265">
        <v>101110303</v>
      </c>
      <c r="P11" s="265">
        <v>94826610.569999993</v>
      </c>
      <c r="Q11" s="265">
        <f t="shared" si="0"/>
        <v>94826610.569999993</v>
      </c>
      <c r="R11" s="265"/>
      <c r="S11" s="265"/>
      <c r="T11" s="267"/>
      <c r="U11" s="270"/>
    </row>
    <row r="12" spans="1:21" s="266" customFormat="1" ht="25.15" customHeight="1">
      <c r="A12" s="267"/>
      <c r="B12" s="267"/>
      <c r="C12" s="267">
        <v>7</v>
      </c>
      <c r="D12" s="267"/>
      <c r="E12" s="267"/>
      <c r="F12" s="268" t="s">
        <v>300</v>
      </c>
      <c r="G12" s="269"/>
      <c r="H12" s="267"/>
      <c r="I12" s="264"/>
      <c r="J12" s="264"/>
      <c r="K12" s="264"/>
      <c r="L12" s="264"/>
      <c r="M12" s="261">
        <v>101110303</v>
      </c>
      <c r="N12" s="265">
        <v>101110303</v>
      </c>
      <c r="O12" s="265">
        <v>101110303</v>
      </c>
      <c r="P12" s="265">
        <v>94826610.569999993</v>
      </c>
      <c r="Q12" s="265">
        <f t="shared" si="0"/>
        <v>94826610.569999993</v>
      </c>
      <c r="R12" s="265"/>
      <c r="S12" s="265"/>
      <c r="T12" s="267"/>
      <c r="U12" s="270"/>
    </row>
    <row r="13" spans="1:21" s="266" customFormat="1" ht="11.25">
      <c r="A13" s="267"/>
      <c r="B13" s="267"/>
      <c r="C13" s="267"/>
      <c r="D13" s="267">
        <v>1</v>
      </c>
      <c r="E13" s="267"/>
      <c r="F13" s="268" t="s">
        <v>301</v>
      </c>
      <c r="G13" s="269"/>
      <c r="H13" s="267"/>
      <c r="I13" s="264"/>
      <c r="J13" s="264"/>
      <c r="K13" s="264"/>
      <c r="L13" s="264"/>
      <c r="M13" s="261">
        <v>101110303</v>
      </c>
      <c r="N13" s="265">
        <v>101110303</v>
      </c>
      <c r="O13" s="265">
        <v>101110303</v>
      </c>
      <c r="P13" s="265">
        <v>94826610.569999993</v>
      </c>
      <c r="Q13" s="265">
        <f t="shared" si="0"/>
        <v>94826610.569999993</v>
      </c>
      <c r="R13" s="265"/>
      <c r="S13" s="265"/>
      <c r="T13" s="267"/>
      <c r="U13" s="270"/>
    </row>
    <row r="14" spans="1:21" s="266" customFormat="1" ht="22.5">
      <c r="A14" s="267"/>
      <c r="B14" s="267"/>
      <c r="C14" s="267"/>
      <c r="D14" s="267"/>
      <c r="E14" s="267">
        <v>201</v>
      </c>
      <c r="F14" s="268" t="s">
        <v>302</v>
      </c>
      <c r="G14" s="269" t="s">
        <v>303</v>
      </c>
      <c r="H14" s="303">
        <v>40000</v>
      </c>
      <c r="I14" s="304">
        <v>40000</v>
      </c>
      <c r="J14" s="304">
        <v>40000</v>
      </c>
      <c r="K14" s="305">
        <f>IFERROR(J14/H14,0)</f>
        <v>1</v>
      </c>
      <c r="L14" s="305">
        <f>IFERROR(J14/I14,0)</f>
        <v>1</v>
      </c>
      <c r="M14" s="261">
        <v>101110303</v>
      </c>
      <c r="N14" s="265">
        <v>101110303</v>
      </c>
      <c r="O14" s="265">
        <v>101110303</v>
      </c>
      <c r="P14" s="265">
        <v>94826610.569999993</v>
      </c>
      <c r="Q14" s="265">
        <f t="shared" si="0"/>
        <v>94826610.569999993</v>
      </c>
      <c r="R14" s="265">
        <f>IFERROR(O14/M14*100,0)</f>
        <v>100</v>
      </c>
      <c r="S14" s="265">
        <f>IFERROR(O14/N14*100,0)</f>
        <v>100</v>
      </c>
      <c r="T14" s="265">
        <f>IFERROR(P14/M14*100,0)</f>
        <v>93.785309465445863</v>
      </c>
      <c r="U14" s="265">
        <f>IFERROR(P14/N14*100,0)</f>
        <v>93.785309465445863</v>
      </c>
    </row>
    <row r="15" spans="1:21" s="266" customFormat="1" ht="33.75">
      <c r="A15" s="267">
        <v>4</v>
      </c>
      <c r="B15" s="267"/>
      <c r="C15" s="267"/>
      <c r="D15" s="267"/>
      <c r="E15" s="267"/>
      <c r="F15" s="268" t="s">
        <v>314</v>
      </c>
      <c r="G15" s="269"/>
      <c r="H15" s="303"/>
      <c r="I15" s="304"/>
      <c r="J15" s="304"/>
      <c r="K15" s="305"/>
      <c r="L15" s="305"/>
      <c r="M15" s="261">
        <v>153673569</v>
      </c>
      <c r="N15" s="265">
        <v>155085557</v>
      </c>
      <c r="O15" s="265">
        <v>155085557</v>
      </c>
      <c r="P15" s="265">
        <v>152804560.71000001</v>
      </c>
      <c r="Q15" s="265">
        <f t="shared" si="0"/>
        <v>152804560.71000001</v>
      </c>
      <c r="R15" s="265"/>
      <c r="S15" s="265"/>
      <c r="T15" s="267"/>
      <c r="U15" s="270"/>
    </row>
    <row r="16" spans="1:21" s="266" customFormat="1" ht="11.25">
      <c r="A16" s="267"/>
      <c r="B16" s="267">
        <v>2</v>
      </c>
      <c r="C16" s="267"/>
      <c r="D16" s="267"/>
      <c r="E16" s="267"/>
      <c r="F16" s="268" t="s">
        <v>306</v>
      </c>
      <c r="G16" s="269"/>
      <c r="H16" s="303"/>
      <c r="I16" s="304"/>
      <c r="J16" s="304"/>
      <c r="K16" s="305"/>
      <c r="L16" s="305"/>
      <c r="M16" s="261">
        <v>153673569</v>
      </c>
      <c r="N16" s="265">
        <v>155085557</v>
      </c>
      <c r="O16" s="265">
        <v>155085557</v>
      </c>
      <c r="P16" s="265">
        <v>152804560.71000001</v>
      </c>
      <c r="Q16" s="265">
        <f t="shared" si="0"/>
        <v>152804560.71000001</v>
      </c>
      <c r="R16" s="265"/>
      <c r="S16" s="265"/>
      <c r="T16" s="267"/>
      <c r="U16" s="270"/>
    </row>
    <row r="17" spans="1:21" s="266" customFormat="1" ht="11.25">
      <c r="A17" s="267"/>
      <c r="B17" s="267"/>
      <c r="C17" s="267">
        <v>1</v>
      </c>
      <c r="D17" s="267"/>
      <c r="E17" s="267"/>
      <c r="F17" s="268" t="s">
        <v>370</v>
      </c>
      <c r="G17" s="269"/>
      <c r="H17" s="303"/>
      <c r="I17" s="304"/>
      <c r="J17" s="304"/>
      <c r="K17" s="305"/>
      <c r="L17" s="305"/>
      <c r="M17" s="261">
        <v>18614335</v>
      </c>
      <c r="N17" s="265">
        <v>20026323</v>
      </c>
      <c r="O17" s="265">
        <v>20026323</v>
      </c>
      <c r="P17" s="265">
        <v>17745326.710000001</v>
      </c>
      <c r="Q17" s="265">
        <f t="shared" si="0"/>
        <v>17745326.710000001</v>
      </c>
      <c r="R17" s="265"/>
      <c r="S17" s="265"/>
      <c r="T17" s="267"/>
      <c r="U17" s="270"/>
    </row>
    <row r="18" spans="1:21" s="266" customFormat="1" ht="11.25">
      <c r="A18" s="267"/>
      <c r="B18" s="267"/>
      <c r="C18" s="267"/>
      <c r="D18" s="267">
        <v>1</v>
      </c>
      <c r="E18" s="267"/>
      <c r="F18" s="268" t="s">
        <v>371</v>
      </c>
      <c r="G18" s="269"/>
      <c r="H18" s="303"/>
      <c r="I18" s="304"/>
      <c r="J18" s="304"/>
      <c r="K18" s="305"/>
      <c r="L18" s="305"/>
      <c r="M18" s="261">
        <v>18614335</v>
      </c>
      <c r="N18" s="265">
        <v>20026323</v>
      </c>
      <c r="O18" s="265">
        <v>20026323</v>
      </c>
      <c r="P18" s="265">
        <v>17745326.710000001</v>
      </c>
      <c r="Q18" s="265">
        <f t="shared" si="0"/>
        <v>17745326.710000001</v>
      </c>
      <c r="R18" s="265"/>
      <c r="S18" s="265"/>
      <c r="T18" s="267"/>
      <c r="U18" s="270"/>
    </row>
    <row r="19" spans="1:21" s="266" customFormat="1" ht="22.5">
      <c r="A19" s="267"/>
      <c r="B19" s="267"/>
      <c r="C19" s="267"/>
      <c r="D19" s="267"/>
      <c r="E19" s="267">
        <v>203</v>
      </c>
      <c r="F19" s="268" t="s">
        <v>372</v>
      </c>
      <c r="G19" s="269" t="s">
        <v>373</v>
      </c>
      <c r="H19" s="303">
        <v>0</v>
      </c>
      <c r="I19" s="304">
        <v>0</v>
      </c>
      <c r="J19" s="304">
        <v>0</v>
      </c>
      <c r="K19" s="305">
        <f>IFERROR(J19/H19,0)</f>
        <v>0</v>
      </c>
      <c r="L19" s="305">
        <f>IFERROR(J19/I19,0)</f>
        <v>0</v>
      </c>
      <c r="M19" s="261">
        <v>18614335</v>
      </c>
      <c r="N19" s="265">
        <v>20026323</v>
      </c>
      <c r="O19" s="265">
        <v>20026323</v>
      </c>
      <c r="P19" s="265">
        <v>17745326.710000001</v>
      </c>
      <c r="Q19" s="265">
        <f t="shared" si="0"/>
        <v>17745326.710000001</v>
      </c>
      <c r="R19" s="265">
        <f>IFERROR(O19/M19*100,0)</f>
        <v>107.58548720649972</v>
      </c>
      <c r="S19" s="265">
        <f>IFERROR(O19/N19*100,0)</f>
        <v>100</v>
      </c>
      <c r="T19" s="265">
        <f>IFERROR(P19/M19*100,0)</f>
        <v>95.33151041925484</v>
      </c>
      <c r="U19" s="265">
        <f>IFERROR(P19/N19*100,0)</f>
        <v>88.610009486014988</v>
      </c>
    </row>
    <row r="20" spans="1:21" s="266" customFormat="1" ht="22.5">
      <c r="A20" s="267"/>
      <c r="B20" s="267"/>
      <c r="C20" s="267">
        <v>2</v>
      </c>
      <c r="D20" s="267"/>
      <c r="E20" s="267"/>
      <c r="F20" s="268" t="s">
        <v>315</v>
      </c>
      <c r="G20" s="269"/>
      <c r="H20" s="303"/>
      <c r="I20" s="304"/>
      <c r="J20" s="304"/>
      <c r="K20" s="305"/>
      <c r="L20" s="305"/>
      <c r="M20" s="261">
        <v>135059234</v>
      </c>
      <c r="N20" s="265">
        <v>135059234</v>
      </c>
      <c r="O20" s="265">
        <v>135059234</v>
      </c>
      <c r="P20" s="265">
        <v>135059234</v>
      </c>
      <c r="Q20" s="265">
        <f t="shared" si="0"/>
        <v>135059234</v>
      </c>
      <c r="R20" s="265"/>
      <c r="S20" s="265"/>
      <c r="T20" s="267"/>
      <c r="U20" s="270"/>
    </row>
    <row r="21" spans="1:21" s="266" customFormat="1" ht="11.25">
      <c r="A21" s="267"/>
      <c r="B21" s="267"/>
      <c r="C21" s="267"/>
      <c r="D21" s="267">
        <v>4</v>
      </c>
      <c r="E21" s="267"/>
      <c r="F21" s="268" t="s">
        <v>324</v>
      </c>
      <c r="G21" s="269"/>
      <c r="H21" s="303"/>
      <c r="I21" s="304"/>
      <c r="J21" s="304"/>
      <c r="K21" s="305"/>
      <c r="L21" s="305"/>
      <c r="M21" s="261">
        <v>135059234</v>
      </c>
      <c r="N21" s="265">
        <v>135059234</v>
      </c>
      <c r="O21" s="265">
        <v>135059234</v>
      </c>
      <c r="P21" s="265">
        <v>135059234</v>
      </c>
      <c r="Q21" s="265">
        <f t="shared" si="0"/>
        <v>135059234</v>
      </c>
      <c r="R21" s="265"/>
      <c r="S21" s="265"/>
      <c r="T21" s="267"/>
      <c r="U21" s="270"/>
    </row>
    <row r="22" spans="1:21" s="266" customFormat="1" ht="11.25">
      <c r="A22" s="267"/>
      <c r="B22" s="267"/>
      <c r="C22" s="267"/>
      <c r="D22" s="267"/>
      <c r="E22" s="267">
        <v>223</v>
      </c>
      <c r="F22" s="268" t="s">
        <v>325</v>
      </c>
      <c r="G22" s="269" t="s">
        <v>326</v>
      </c>
      <c r="H22" s="303">
        <v>0</v>
      </c>
      <c r="I22" s="304">
        <v>0</v>
      </c>
      <c r="J22" s="304">
        <v>0</v>
      </c>
      <c r="K22" s="305">
        <f>IFERROR(J22/H22,0)</f>
        <v>0</v>
      </c>
      <c r="L22" s="305">
        <f>IFERROR(J22/I22,0)</f>
        <v>0</v>
      </c>
      <c r="M22" s="261">
        <v>135059234</v>
      </c>
      <c r="N22" s="265">
        <v>135059234</v>
      </c>
      <c r="O22" s="265">
        <v>135059234</v>
      </c>
      <c r="P22" s="265">
        <v>135059234</v>
      </c>
      <c r="Q22" s="265">
        <f t="shared" si="0"/>
        <v>135059234</v>
      </c>
      <c r="R22" s="265">
        <f>IFERROR(O22/M22*100,0)</f>
        <v>100</v>
      </c>
      <c r="S22" s="265">
        <f>IFERROR(O22/N22*100,0)</f>
        <v>100</v>
      </c>
      <c r="T22" s="265">
        <f>IFERROR(P22/M22*100,0)</f>
        <v>100</v>
      </c>
      <c r="U22" s="265">
        <f>IFERROR(P22/N22*100,0)</f>
        <v>100</v>
      </c>
    </row>
    <row r="23" spans="1:21" s="266" customFormat="1" ht="33.75">
      <c r="A23" s="267">
        <v>5</v>
      </c>
      <c r="B23" s="267"/>
      <c r="C23" s="267"/>
      <c r="D23" s="267"/>
      <c r="E23" s="267"/>
      <c r="F23" s="268" t="s">
        <v>387</v>
      </c>
      <c r="G23" s="269"/>
      <c r="H23" s="303"/>
      <c r="I23" s="304"/>
      <c r="J23" s="304"/>
      <c r="K23" s="305"/>
      <c r="L23" s="305"/>
      <c r="M23" s="261">
        <v>18928886</v>
      </c>
      <c r="N23" s="265">
        <v>18928886</v>
      </c>
      <c r="O23" s="265">
        <v>18928886</v>
      </c>
      <c r="P23" s="265">
        <v>18106408</v>
      </c>
      <c r="Q23" s="265">
        <f t="shared" si="0"/>
        <v>18106408</v>
      </c>
      <c r="R23" s="265"/>
      <c r="S23" s="265"/>
      <c r="T23" s="267"/>
      <c r="U23" s="270"/>
    </row>
    <row r="24" spans="1:21" s="266" customFormat="1" ht="11.25">
      <c r="A24" s="267"/>
      <c r="B24" s="267">
        <v>1</v>
      </c>
      <c r="C24" s="267"/>
      <c r="D24" s="267"/>
      <c r="E24" s="267"/>
      <c r="F24" s="268" t="s">
        <v>299</v>
      </c>
      <c r="G24" s="269"/>
      <c r="H24" s="303"/>
      <c r="I24" s="304"/>
      <c r="J24" s="304"/>
      <c r="K24" s="305"/>
      <c r="L24" s="305"/>
      <c r="M24" s="261">
        <v>18928886</v>
      </c>
      <c r="N24" s="265">
        <v>18928886</v>
      </c>
      <c r="O24" s="265">
        <v>18928886</v>
      </c>
      <c r="P24" s="265">
        <v>18106408</v>
      </c>
      <c r="Q24" s="265">
        <f t="shared" si="0"/>
        <v>18106408</v>
      </c>
      <c r="R24" s="265"/>
      <c r="S24" s="265"/>
      <c r="T24" s="267"/>
      <c r="U24" s="270"/>
    </row>
    <row r="25" spans="1:21" s="266" customFormat="1" ht="11.25">
      <c r="A25" s="267"/>
      <c r="B25" s="267"/>
      <c r="C25" s="267">
        <v>8</v>
      </c>
      <c r="D25" s="267"/>
      <c r="E25" s="267"/>
      <c r="F25" s="268" t="s">
        <v>394</v>
      </c>
      <c r="G25" s="269"/>
      <c r="H25" s="303"/>
      <c r="I25" s="304"/>
      <c r="J25" s="304"/>
      <c r="K25" s="305"/>
      <c r="L25" s="305"/>
      <c r="M25" s="261">
        <v>18928886</v>
      </c>
      <c r="N25" s="265">
        <v>18928886</v>
      </c>
      <c r="O25" s="265">
        <v>18928886</v>
      </c>
      <c r="P25" s="265">
        <v>18106408</v>
      </c>
      <c r="Q25" s="265">
        <f t="shared" si="0"/>
        <v>18106408</v>
      </c>
      <c r="R25" s="265"/>
      <c r="S25" s="265"/>
      <c r="T25" s="267"/>
      <c r="U25" s="270"/>
    </row>
    <row r="26" spans="1:21" s="266" customFormat="1" ht="11.25">
      <c r="A26" s="267"/>
      <c r="B26" s="267"/>
      <c r="C26" s="267"/>
      <c r="D26" s="267">
        <v>5</v>
      </c>
      <c r="E26" s="267"/>
      <c r="F26" s="268" t="s">
        <v>397</v>
      </c>
      <c r="G26" s="269"/>
      <c r="H26" s="303"/>
      <c r="I26" s="304"/>
      <c r="J26" s="304"/>
      <c r="K26" s="305"/>
      <c r="L26" s="305"/>
      <c r="M26" s="261">
        <v>18928886</v>
      </c>
      <c r="N26" s="265">
        <v>18928886</v>
      </c>
      <c r="O26" s="265">
        <v>18928886</v>
      </c>
      <c r="P26" s="265">
        <v>18106408</v>
      </c>
      <c r="Q26" s="265">
        <f t="shared" si="0"/>
        <v>18106408</v>
      </c>
      <c r="R26" s="265"/>
      <c r="S26" s="265"/>
      <c r="T26" s="267"/>
      <c r="U26" s="270"/>
    </row>
    <row r="27" spans="1:21" s="266" customFormat="1" ht="11.25">
      <c r="A27" s="267"/>
      <c r="B27" s="267"/>
      <c r="C27" s="267"/>
      <c r="D27" s="267"/>
      <c r="E27" s="267">
        <v>201</v>
      </c>
      <c r="F27" s="268" t="s">
        <v>398</v>
      </c>
      <c r="G27" s="269" t="s">
        <v>399</v>
      </c>
      <c r="H27" s="303">
        <v>1</v>
      </c>
      <c r="I27" s="304">
        <v>1</v>
      </c>
      <c r="J27" s="304">
        <v>1</v>
      </c>
      <c r="K27" s="305">
        <f>IFERROR(J27/H27,0)</f>
        <v>1</v>
      </c>
      <c r="L27" s="305">
        <f>IFERROR(J27/I27,0)</f>
        <v>1</v>
      </c>
      <c r="M27" s="261">
        <v>18928886</v>
      </c>
      <c r="N27" s="265">
        <v>18928886</v>
      </c>
      <c r="O27" s="265">
        <v>18928886</v>
      </c>
      <c r="P27" s="265">
        <v>18106408</v>
      </c>
      <c r="Q27" s="265">
        <f t="shared" si="0"/>
        <v>18106408</v>
      </c>
      <c r="R27" s="265">
        <f>IFERROR(O27/M27*100,0)</f>
        <v>100</v>
      </c>
      <c r="S27" s="265">
        <f>IFERROR(O27/N27*100,0)</f>
        <v>100</v>
      </c>
      <c r="T27" s="265">
        <f>IFERROR(P27/M27*100,0)</f>
        <v>95.654905418100142</v>
      </c>
      <c r="U27" s="265">
        <f>IFERROR(P27/N27*100,0)</f>
        <v>95.654905418100142</v>
      </c>
    </row>
    <row r="28" spans="1:21" s="266" customFormat="1" ht="15" customHeight="1">
      <c r="A28" s="267"/>
      <c r="B28" s="267"/>
      <c r="C28" s="267"/>
      <c r="D28" s="267"/>
      <c r="E28" s="267"/>
      <c r="F28" s="267"/>
      <c r="G28" s="267"/>
      <c r="H28" s="267"/>
      <c r="I28" s="264"/>
      <c r="J28" s="264"/>
      <c r="K28" s="264"/>
      <c r="L28" s="264"/>
      <c r="M28" s="264"/>
      <c r="N28" s="265"/>
      <c r="O28" s="265"/>
      <c r="P28" s="265"/>
      <c r="Q28" s="265"/>
      <c r="R28" s="265"/>
      <c r="S28" s="265"/>
      <c r="T28" s="267"/>
      <c r="U28" s="270"/>
    </row>
    <row r="29" spans="1:21" s="266" customFormat="1" ht="15" customHeight="1">
      <c r="A29" s="416"/>
      <c r="B29" s="416"/>
      <c r="C29" s="416"/>
      <c r="D29" s="416"/>
      <c r="E29" s="416"/>
      <c r="F29" s="417" t="s">
        <v>297</v>
      </c>
      <c r="G29" s="416"/>
      <c r="H29" s="416"/>
      <c r="I29" s="418"/>
      <c r="J29" s="418"/>
      <c r="K29" s="418"/>
      <c r="L29" s="418"/>
      <c r="M29" s="412">
        <f>+M10+M15+M23</f>
        <v>273712758</v>
      </c>
      <c r="N29" s="412">
        <f>+N10+N15+N23</f>
        <v>275124746</v>
      </c>
      <c r="O29" s="412">
        <f>+O10+O15+O23</f>
        <v>275124746</v>
      </c>
      <c r="P29" s="412">
        <f>+P10+P15+P23</f>
        <v>265737579.28</v>
      </c>
      <c r="Q29" s="412">
        <f>+Q10+Q15+Q23</f>
        <v>265737579.28</v>
      </c>
      <c r="R29" s="419"/>
      <c r="S29" s="419"/>
      <c r="T29" s="416"/>
      <c r="U29" s="420"/>
    </row>
    <row r="30" spans="1:21" s="84" customFormat="1" ht="15" customHeight="1">
      <c r="A30" s="91"/>
      <c r="B30" s="91"/>
      <c r="C30" s="91"/>
      <c r="D30" s="91"/>
      <c r="E30" s="91"/>
      <c r="F30" s="91"/>
      <c r="G30" s="91"/>
      <c r="H30" s="91"/>
      <c r="I30" s="92"/>
      <c r="J30" s="92"/>
      <c r="K30" s="92"/>
      <c r="L30" s="92"/>
      <c r="M30" s="92"/>
      <c r="N30" s="93"/>
      <c r="O30" s="93"/>
      <c r="P30" s="93"/>
      <c r="Q30" s="93"/>
      <c r="R30" s="93"/>
      <c r="S30" s="93"/>
      <c r="T30" s="91"/>
      <c r="U30" s="94"/>
    </row>
    <row r="31" spans="1:21">
      <c r="A31" s="33"/>
      <c r="B31" s="79"/>
      <c r="C31" s="33"/>
      <c r="D31" s="33"/>
      <c r="F31" s="33"/>
    </row>
    <row r="32" spans="1:21">
      <c r="B32" s="34"/>
      <c r="C32" s="35"/>
      <c r="D32" s="35"/>
      <c r="N32" s="36"/>
      <c r="O32" s="36"/>
    </row>
    <row r="33" spans="2:15">
      <c r="B33" s="37"/>
      <c r="C33" s="37"/>
      <c r="D33" s="37"/>
      <c r="N33" s="38"/>
      <c r="O33"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0"/>
  <sheetViews>
    <sheetView showGridLines="0" topLeftCell="A6"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8.28515625" style="32" customWidth="1"/>
    <col min="20"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833</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266" customFormat="1" ht="36.6" customHeight="1">
      <c r="A10" s="267">
        <v>4</v>
      </c>
      <c r="B10" s="267"/>
      <c r="C10" s="267"/>
      <c r="D10" s="267"/>
      <c r="E10" s="267"/>
      <c r="F10" s="268" t="s">
        <v>314</v>
      </c>
      <c r="G10" s="269"/>
      <c r="H10" s="267"/>
      <c r="I10" s="264"/>
      <c r="J10" s="264"/>
      <c r="K10" s="264"/>
      <c r="L10" s="264"/>
      <c r="M10" s="261">
        <v>0</v>
      </c>
      <c r="N10" s="265">
        <v>882509.71</v>
      </c>
      <c r="O10" s="265">
        <v>882509.71</v>
      </c>
      <c r="P10" s="265">
        <v>0</v>
      </c>
      <c r="Q10" s="265">
        <f>+P10</f>
        <v>0</v>
      </c>
      <c r="R10" s="265"/>
      <c r="S10" s="265"/>
      <c r="T10" s="267"/>
      <c r="U10" s="270"/>
    </row>
    <row r="11" spans="1:21" s="266" customFormat="1" ht="16.149999999999999" customHeight="1">
      <c r="A11" s="267"/>
      <c r="B11" s="267">
        <v>2</v>
      </c>
      <c r="C11" s="267"/>
      <c r="D11" s="267"/>
      <c r="E11" s="267"/>
      <c r="F11" s="268" t="s">
        <v>306</v>
      </c>
      <c r="G11" s="269"/>
      <c r="H11" s="267"/>
      <c r="I11" s="264"/>
      <c r="J11" s="264"/>
      <c r="K11" s="264"/>
      <c r="L11" s="264"/>
      <c r="M11" s="261">
        <v>0</v>
      </c>
      <c r="N11" s="265">
        <v>882509.71</v>
      </c>
      <c r="O11" s="265">
        <v>882509.71</v>
      </c>
      <c r="P11" s="265">
        <v>0</v>
      </c>
      <c r="Q11" s="265">
        <f>+P11</f>
        <v>0</v>
      </c>
      <c r="R11" s="265"/>
      <c r="S11" s="265"/>
      <c r="T11" s="267"/>
      <c r="U11" s="270"/>
    </row>
    <row r="12" spans="1:21" s="266" customFormat="1" ht="14.45" customHeight="1">
      <c r="A12" s="267"/>
      <c r="B12" s="267"/>
      <c r="C12" s="267">
        <v>1</v>
      </c>
      <c r="D12" s="267"/>
      <c r="E12" s="267"/>
      <c r="F12" s="268" t="s">
        <v>370</v>
      </c>
      <c r="G12" s="269"/>
      <c r="H12" s="267"/>
      <c r="I12" s="264"/>
      <c r="J12" s="264"/>
      <c r="K12" s="264"/>
      <c r="L12" s="264"/>
      <c r="M12" s="261">
        <v>0</v>
      </c>
      <c r="N12" s="265">
        <v>882509.71</v>
      </c>
      <c r="O12" s="265">
        <v>882509.71</v>
      </c>
      <c r="P12" s="265">
        <v>0</v>
      </c>
      <c r="Q12" s="265">
        <f>+P12</f>
        <v>0</v>
      </c>
      <c r="R12" s="265"/>
      <c r="S12" s="265"/>
      <c r="T12" s="267"/>
      <c r="U12" s="270"/>
    </row>
    <row r="13" spans="1:21" s="266" customFormat="1" ht="17.45" customHeight="1">
      <c r="A13" s="267"/>
      <c r="B13" s="267"/>
      <c r="C13" s="267"/>
      <c r="D13" s="267">
        <v>1</v>
      </c>
      <c r="E13" s="267"/>
      <c r="F13" s="268" t="s">
        <v>371</v>
      </c>
      <c r="G13" s="269"/>
      <c r="H13" s="267"/>
      <c r="I13" s="264"/>
      <c r="J13" s="264"/>
      <c r="K13" s="264"/>
      <c r="L13" s="264"/>
      <c r="M13" s="261">
        <v>0</v>
      </c>
      <c r="N13" s="265">
        <v>882509.71</v>
      </c>
      <c r="O13" s="265">
        <v>882509.71</v>
      </c>
      <c r="P13" s="265">
        <v>0</v>
      </c>
      <c r="Q13" s="265">
        <f>+P13</f>
        <v>0</v>
      </c>
      <c r="R13" s="265"/>
      <c r="S13" s="265"/>
      <c r="T13" s="267"/>
      <c r="U13" s="270"/>
    </row>
    <row r="14" spans="1:21" s="266" customFormat="1" ht="15.6" customHeight="1">
      <c r="A14" s="267"/>
      <c r="B14" s="267"/>
      <c r="C14" s="267"/>
      <c r="D14" s="267"/>
      <c r="E14" s="267">
        <v>203</v>
      </c>
      <c r="F14" s="268" t="s">
        <v>372</v>
      </c>
      <c r="G14" s="269" t="s">
        <v>373</v>
      </c>
      <c r="H14" s="303">
        <v>0</v>
      </c>
      <c r="I14" s="304">
        <v>0</v>
      </c>
      <c r="J14" s="304">
        <v>0</v>
      </c>
      <c r="K14" s="305">
        <f>IFERROR(J14/H14,0)</f>
        <v>0</v>
      </c>
      <c r="L14" s="305">
        <f>IFERROR(J14/I14,0)</f>
        <v>0</v>
      </c>
      <c r="M14" s="261">
        <v>0</v>
      </c>
      <c r="N14" s="265">
        <v>882509.71</v>
      </c>
      <c r="O14" s="265">
        <v>882509.71</v>
      </c>
      <c r="P14" s="265">
        <v>0</v>
      </c>
      <c r="Q14" s="265">
        <f>+P14</f>
        <v>0</v>
      </c>
      <c r="R14" s="265">
        <f>IFERROR(O14/M14*100,0)</f>
        <v>0</v>
      </c>
      <c r="S14" s="265">
        <f>IFERROR(O14/N14*100,0)</f>
        <v>100</v>
      </c>
      <c r="T14" s="265">
        <f>IFERROR(P14/M14*100,0)</f>
        <v>0</v>
      </c>
      <c r="U14" s="265">
        <f>IFERROR(P14/N14*100,0)</f>
        <v>0</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882509.71</v>
      </c>
      <c r="O16" s="412">
        <f>+O10</f>
        <v>882509.71</v>
      </c>
      <c r="P16" s="412">
        <f>+P10</f>
        <v>0</v>
      </c>
      <c r="Q16" s="412">
        <f>+Q10</f>
        <v>0</v>
      </c>
      <c r="R16" s="419"/>
      <c r="S16" s="419"/>
      <c r="T16" s="416"/>
      <c r="U16" s="420"/>
    </row>
    <row r="17" spans="1:21" s="84" customFormat="1" ht="15" customHeight="1">
      <c r="A17" s="91"/>
      <c r="B17" s="91"/>
      <c r="C17" s="91"/>
      <c r="D17" s="91"/>
      <c r="E17" s="91"/>
      <c r="F17" s="91"/>
      <c r="G17" s="91"/>
      <c r="H17" s="91"/>
      <c r="I17" s="92"/>
      <c r="J17" s="92"/>
      <c r="K17" s="92"/>
      <c r="L17" s="92"/>
      <c r="M17" s="92"/>
      <c r="N17" s="93"/>
      <c r="O17" s="93"/>
      <c r="P17" s="93"/>
      <c r="Q17" s="93"/>
      <c r="R17" s="93"/>
      <c r="S17" s="93"/>
      <c r="T17" s="91"/>
      <c r="U17" s="94"/>
    </row>
    <row r="18" spans="1:21">
      <c r="A18" s="33"/>
      <c r="B18" s="79"/>
      <c r="C18" s="33"/>
      <c r="D18" s="33"/>
      <c r="F18" s="33"/>
    </row>
    <row r="19" spans="1:21">
      <c r="B19" s="34"/>
      <c r="C19" s="35"/>
      <c r="D19" s="35"/>
      <c r="N19" s="36"/>
      <c r="O19" s="36"/>
    </row>
    <row r="20" spans="1:21">
      <c r="B20" s="37"/>
      <c r="C20" s="37"/>
      <c r="D20" s="37"/>
      <c r="N20" s="38"/>
      <c r="O20"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9"/>
  <sheetViews>
    <sheetView showGridLines="0" topLeftCell="A13"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8.5703125" style="32" customWidth="1"/>
    <col min="19" max="19" width="8.140625" style="32" customWidth="1"/>
    <col min="20" max="20" width="7.85546875" style="32" customWidth="1"/>
    <col min="21" max="21" width="7.2851562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834</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22.5">
      <c r="A10" s="267">
        <v>1</v>
      </c>
      <c r="B10" s="267"/>
      <c r="C10" s="267"/>
      <c r="D10" s="267"/>
      <c r="E10" s="267"/>
      <c r="F10" s="268" t="s">
        <v>204</v>
      </c>
      <c r="G10" s="269"/>
      <c r="H10" s="267"/>
      <c r="I10" s="264"/>
      <c r="J10" s="264"/>
      <c r="K10" s="264"/>
      <c r="L10" s="264"/>
      <c r="M10" s="261">
        <v>0</v>
      </c>
      <c r="N10" s="265">
        <v>350273.2</v>
      </c>
      <c r="O10" s="265">
        <v>348035.23</v>
      </c>
      <c r="P10" s="265">
        <v>348035.23</v>
      </c>
      <c r="Q10" s="265">
        <f t="shared" ref="Q10:Q26" si="0">+P10</f>
        <v>348035.23</v>
      </c>
      <c r="R10" s="265"/>
      <c r="S10" s="265"/>
      <c r="T10" s="267"/>
      <c r="U10" s="270"/>
    </row>
    <row r="11" spans="1:21" s="266" customFormat="1" ht="11.25">
      <c r="A11" s="267"/>
      <c r="B11" s="267">
        <v>2</v>
      </c>
      <c r="C11" s="267"/>
      <c r="D11" s="267"/>
      <c r="E11" s="267"/>
      <c r="F11" s="268" t="s">
        <v>205</v>
      </c>
      <c r="G11" s="269"/>
      <c r="H11" s="267"/>
      <c r="I11" s="264"/>
      <c r="J11" s="264"/>
      <c r="K11" s="264"/>
      <c r="L11" s="264"/>
      <c r="M11" s="261">
        <v>0</v>
      </c>
      <c r="N11" s="265">
        <v>350273.2</v>
      </c>
      <c r="O11" s="265">
        <v>348035.23</v>
      </c>
      <c r="P11" s="265">
        <v>348035.23</v>
      </c>
      <c r="Q11" s="265">
        <f t="shared" si="0"/>
        <v>348035.23</v>
      </c>
      <c r="R11" s="265"/>
      <c r="S11" s="265"/>
      <c r="T11" s="267"/>
      <c r="U11" s="270"/>
    </row>
    <row r="12" spans="1:21" s="266" customFormat="1" ht="22.5">
      <c r="A12" s="267"/>
      <c r="B12" s="267"/>
      <c r="C12" s="267">
        <v>4</v>
      </c>
      <c r="D12" s="267"/>
      <c r="E12" s="267"/>
      <c r="F12" s="268" t="s">
        <v>213</v>
      </c>
      <c r="G12" s="269"/>
      <c r="H12" s="267"/>
      <c r="I12" s="264"/>
      <c r="J12" s="264"/>
      <c r="K12" s="264"/>
      <c r="L12" s="264"/>
      <c r="M12" s="261">
        <v>0</v>
      </c>
      <c r="N12" s="265">
        <v>350273.2</v>
      </c>
      <c r="O12" s="265">
        <v>348035.23</v>
      </c>
      <c r="P12" s="265">
        <v>348035.23</v>
      </c>
      <c r="Q12" s="265">
        <f t="shared" si="0"/>
        <v>348035.23</v>
      </c>
      <c r="R12" s="265"/>
      <c r="S12" s="265"/>
      <c r="T12" s="267"/>
      <c r="U12" s="270"/>
    </row>
    <row r="13" spans="1:21" s="266" customFormat="1" ht="11.25">
      <c r="A13" s="267"/>
      <c r="B13" s="267"/>
      <c r="C13" s="267"/>
      <c r="D13" s="267">
        <v>1</v>
      </c>
      <c r="E13" s="267"/>
      <c r="F13" s="268" t="s">
        <v>214</v>
      </c>
      <c r="G13" s="269"/>
      <c r="H13" s="267"/>
      <c r="I13" s="264"/>
      <c r="J13" s="264"/>
      <c r="K13" s="264"/>
      <c r="L13" s="264"/>
      <c r="M13" s="261">
        <v>0</v>
      </c>
      <c r="N13" s="265">
        <v>350273.2</v>
      </c>
      <c r="O13" s="265">
        <v>348035.23</v>
      </c>
      <c r="P13" s="265">
        <v>348035.23</v>
      </c>
      <c r="Q13" s="265">
        <f t="shared" si="0"/>
        <v>348035.23</v>
      </c>
      <c r="R13" s="265"/>
      <c r="S13" s="265"/>
      <c r="T13" s="267"/>
      <c r="U13" s="270"/>
    </row>
    <row r="14" spans="1:21" s="266" customFormat="1" ht="33.75">
      <c r="A14" s="267"/>
      <c r="B14" s="267"/>
      <c r="C14" s="267"/>
      <c r="D14" s="267"/>
      <c r="E14" s="267">
        <v>212</v>
      </c>
      <c r="F14" s="268" t="s">
        <v>695</v>
      </c>
      <c r="G14" s="269" t="s">
        <v>310</v>
      </c>
      <c r="H14" s="306">
        <v>0</v>
      </c>
      <c r="I14" s="307">
        <v>1</v>
      </c>
      <c r="J14" s="307">
        <v>1</v>
      </c>
      <c r="K14" s="305">
        <f>IFERROR(J14/H14,0)</f>
        <v>0</v>
      </c>
      <c r="L14" s="305">
        <f>IFERROR(J14/I14,0)</f>
        <v>1</v>
      </c>
      <c r="M14" s="261">
        <v>0</v>
      </c>
      <c r="N14" s="265">
        <v>350273.2</v>
      </c>
      <c r="O14" s="265">
        <v>348035.23</v>
      </c>
      <c r="P14" s="265">
        <v>348035.23</v>
      </c>
      <c r="Q14" s="265">
        <f t="shared" si="0"/>
        <v>348035.23</v>
      </c>
      <c r="R14" s="265"/>
      <c r="S14" s="265"/>
      <c r="T14" s="267"/>
      <c r="U14" s="270"/>
    </row>
    <row r="15" spans="1:21" s="266" customFormat="1" ht="33.75">
      <c r="A15" s="267">
        <v>4</v>
      </c>
      <c r="B15" s="267"/>
      <c r="C15" s="267"/>
      <c r="D15" s="267"/>
      <c r="E15" s="267"/>
      <c r="F15" s="268" t="s">
        <v>257</v>
      </c>
      <c r="G15" s="269"/>
      <c r="H15" s="308"/>
      <c r="I15" s="309"/>
      <c r="J15" s="309"/>
      <c r="K15" s="264"/>
      <c r="L15" s="264"/>
      <c r="M15" s="261">
        <v>31367798</v>
      </c>
      <c r="N15" s="265">
        <v>31017524.799999997</v>
      </c>
      <c r="O15" s="265">
        <v>30960643.389999997</v>
      </c>
      <c r="P15" s="265">
        <v>27907814.379999999</v>
      </c>
      <c r="Q15" s="265">
        <f t="shared" si="0"/>
        <v>27907814.379999999</v>
      </c>
      <c r="R15" s="265"/>
      <c r="S15" s="265"/>
      <c r="T15" s="267"/>
      <c r="U15" s="270"/>
    </row>
    <row r="16" spans="1:21" s="266" customFormat="1" ht="11.25">
      <c r="A16" s="267"/>
      <c r="B16" s="267">
        <v>2</v>
      </c>
      <c r="C16" s="267"/>
      <c r="D16" s="267"/>
      <c r="E16" s="267"/>
      <c r="F16" s="268" t="s">
        <v>205</v>
      </c>
      <c r="G16" s="269"/>
      <c r="H16" s="308"/>
      <c r="I16" s="309"/>
      <c r="J16" s="309"/>
      <c r="K16" s="264"/>
      <c r="L16" s="264"/>
      <c r="M16" s="261">
        <v>31367798</v>
      </c>
      <c r="N16" s="265">
        <v>31017524.799999997</v>
      </c>
      <c r="O16" s="265">
        <v>30960643.389999997</v>
      </c>
      <c r="P16" s="265">
        <v>27907814.379999999</v>
      </c>
      <c r="Q16" s="265">
        <f t="shared" si="0"/>
        <v>27907814.379999999</v>
      </c>
      <c r="R16" s="265"/>
      <c r="S16" s="265"/>
      <c r="T16" s="267"/>
      <c r="U16" s="270"/>
    </row>
    <row r="17" spans="1:21" s="266" customFormat="1" ht="11.25">
      <c r="A17" s="267"/>
      <c r="B17" s="267"/>
      <c r="C17" s="267">
        <v>1</v>
      </c>
      <c r="D17" s="267"/>
      <c r="E17" s="267"/>
      <c r="F17" s="268" t="s">
        <v>258</v>
      </c>
      <c r="G17" s="269"/>
      <c r="H17" s="308"/>
      <c r="I17" s="309"/>
      <c r="J17" s="309"/>
      <c r="K17" s="264"/>
      <c r="L17" s="264"/>
      <c r="M17" s="261">
        <v>0</v>
      </c>
      <c r="N17" s="265">
        <v>57194.400000000001</v>
      </c>
      <c r="O17" s="265">
        <v>57194.400000000001</v>
      </c>
      <c r="P17" s="265">
        <v>0</v>
      </c>
      <c r="Q17" s="265">
        <f t="shared" si="0"/>
        <v>0</v>
      </c>
      <c r="R17" s="265"/>
      <c r="S17" s="265"/>
      <c r="T17" s="267"/>
      <c r="U17" s="270"/>
    </row>
    <row r="18" spans="1:21" s="266" customFormat="1" ht="33.75">
      <c r="A18" s="267"/>
      <c r="B18" s="267"/>
      <c r="C18" s="267"/>
      <c r="D18" s="267">
        <v>3</v>
      </c>
      <c r="E18" s="267"/>
      <c r="F18" s="268" t="s">
        <v>250</v>
      </c>
      <c r="G18" s="269"/>
      <c r="H18" s="308"/>
      <c r="I18" s="309"/>
      <c r="J18" s="309"/>
      <c r="K18" s="264"/>
      <c r="L18" s="264"/>
      <c r="M18" s="261">
        <v>0</v>
      </c>
      <c r="N18" s="265">
        <v>57194.400000000001</v>
      </c>
      <c r="O18" s="265">
        <v>57194.400000000001</v>
      </c>
      <c r="P18" s="265">
        <v>0</v>
      </c>
      <c r="Q18" s="265">
        <f t="shared" si="0"/>
        <v>0</v>
      </c>
      <c r="R18" s="265"/>
      <c r="S18" s="265"/>
      <c r="T18" s="267"/>
      <c r="U18" s="270"/>
    </row>
    <row r="19" spans="1:21" s="266" customFormat="1" ht="33.75">
      <c r="A19" s="267"/>
      <c r="B19" s="267"/>
      <c r="C19" s="267"/>
      <c r="D19" s="267"/>
      <c r="E19" s="267">
        <v>206</v>
      </c>
      <c r="F19" s="268" t="s">
        <v>262</v>
      </c>
      <c r="G19" s="269" t="s">
        <v>919</v>
      </c>
      <c r="H19" s="306">
        <v>0</v>
      </c>
      <c r="I19" s="472">
        <v>0</v>
      </c>
      <c r="J19" s="472">
        <v>0</v>
      </c>
      <c r="K19" s="305">
        <f>IFERROR(J19/H19,0)</f>
        <v>0</v>
      </c>
      <c r="L19" s="305">
        <f>IFERROR(J19/I19,0)</f>
        <v>0</v>
      </c>
      <c r="M19" s="261">
        <v>0</v>
      </c>
      <c r="N19" s="265">
        <v>57194.400000000001</v>
      </c>
      <c r="O19" s="265">
        <v>57194.400000000001</v>
      </c>
      <c r="P19" s="265">
        <v>0</v>
      </c>
      <c r="Q19" s="265">
        <f t="shared" si="0"/>
        <v>0</v>
      </c>
      <c r="R19" s="265"/>
      <c r="S19" s="265"/>
      <c r="T19" s="267"/>
      <c r="U19" s="270"/>
    </row>
    <row r="20" spans="1:21" s="266" customFormat="1" ht="22.5">
      <c r="A20" s="267"/>
      <c r="B20" s="267"/>
      <c r="C20" s="267">
        <v>2</v>
      </c>
      <c r="D20" s="267"/>
      <c r="E20" s="267"/>
      <c r="F20" s="268" t="s">
        <v>315</v>
      </c>
      <c r="G20" s="269"/>
      <c r="H20" s="306"/>
      <c r="I20" s="307"/>
      <c r="J20" s="307"/>
      <c r="K20" s="264"/>
      <c r="L20" s="264"/>
      <c r="M20" s="261">
        <v>31367798</v>
      </c>
      <c r="N20" s="265">
        <v>30960330.399999999</v>
      </c>
      <c r="O20" s="265">
        <v>30903448.989999998</v>
      </c>
      <c r="P20" s="265">
        <v>27907814.379999999</v>
      </c>
      <c r="Q20" s="265">
        <f t="shared" si="0"/>
        <v>27907814.379999999</v>
      </c>
      <c r="R20" s="265"/>
      <c r="S20" s="265"/>
      <c r="T20" s="267"/>
      <c r="U20" s="270"/>
    </row>
    <row r="21" spans="1:21" s="266" customFormat="1" ht="11.25">
      <c r="A21" s="267"/>
      <c r="B21" s="267"/>
      <c r="C21" s="267"/>
      <c r="D21" s="267">
        <v>1</v>
      </c>
      <c r="E21" s="267"/>
      <c r="F21" s="268" t="s">
        <v>316</v>
      </c>
      <c r="G21" s="269"/>
      <c r="H21" s="306"/>
      <c r="I21" s="307"/>
      <c r="J21" s="307"/>
      <c r="K21" s="264"/>
      <c r="L21" s="264"/>
      <c r="M21" s="261">
        <v>31367798</v>
      </c>
      <c r="N21" s="265">
        <v>29444805.799999997</v>
      </c>
      <c r="O21" s="265">
        <v>29395892.279999997</v>
      </c>
      <c r="P21" s="265">
        <v>26938873.059999999</v>
      </c>
      <c r="Q21" s="265">
        <f t="shared" si="0"/>
        <v>26938873.059999999</v>
      </c>
      <c r="R21" s="265"/>
      <c r="S21" s="265"/>
      <c r="T21" s="267"/>
      <c r="U21" s="270"/>
    </row>
    <row r="22" spans="1:21" s="266" customFormat="1" ht="33.75">
      <c r="A22" s="267"/>
      <c r="B22" s="267"/>
      <c r="C22" s="267"/>
      <c r="D22" s="267"/>
      <c r="E22" s="267">
        <v>216</v>
      </c>
      <c r="F22" s="268" t="s">
        <v>318</v>
      </c>
      <c r="G22" s="269" t="s">
        <v>319</v>
      </c>
      <c r="H22" s="306">
        <v>13419.42</v>
      </c>
      <c r="I22" s="307">
        <v>13419.42</v>
      </c>
      <c r="J22" s="307">
        <f>+I22</f>
        <v>13419.42</v>
      </c>
      <c r="K22" s="305">
        <f>IFERROR(J22/H22,0)</f>
        <v>1</v>
      </c>
      <c r="L22" s="305">
        <f>IFERROR(J22/I22,0)</f>
        <v>1</v>
      </c>
      <c r="M22" s="261">
        <v>12009808</v>
      </c>
      <c r="N22" s="265">
        <v>28402469.599999998</v>
      </c>
      <c r="O22" s="265">
        <v>28353556.079999998</v>
      </c>
      <c r="P22" s="265">
        <v>26042327.68</v>
      </c>
      <c r="Q22" s="265">
        <f t="shared" si="0"/>
        <v>26042327.68</v>
      </c>
      <c r="R22" s="265">
        <f>IFERROR(O22/M22*100,0)</f>
        <v>236.0866724930157</v>
      </c>
      <c r="S22" s="265">
        <f>IFERROR(O22/N22*100,0)</f>
        <v>99.827784271266324</v>
      </c>
      <c r="T22" s="265">
        <f>IFERROR(P22/M22*100,0)</f>
        <v>216.84216500380359</v>
      </c>
      <c r="U22" s="265">
        <f>IFERROR(P22/N22*100,0)</f>
        <v>91.690363714006068</v>
      </c>
    </row>
    <row r="23" spans="1:21" s="266" customFormat="1" ht="33.75">
      <c r="A23" s="267"/>
      <c r="B23" s="267"/>
      <c r="C23" s="267"/>
      <c r="D23" s="267"/>
      <c r="E23" s="267">
        <v>218</v>
      </c>
      <c r="F23" s="268" t="s">
        <v>321</v>
      </c>
      <c r="G23" s="269" t="s">
        <v>319</v>
      </c>
      <c r="H23" s="306">
        <v>23993.75</v>
      </c>
      <c r="I23" s="306">
        <v>23993.75</v>
      </c>
      <c r="J23" s="306">
        <v>23993.75</v>
      </c>
      <c r="K23" s="305">
        <f>IFERROR(J23/H23,0)</f>
        <v>1</v>
      </c>
      <c r="L23" s="305">
        <f>IFERROR(J23/I23,0)</f>
        <v>1</v>
      </c>
      <c r="M23" s="261">
        <v>1692859</v>
      </c>
      <c r="N23" s="265">
        <v>1042336.2</v>
      </c>
      <c r="O23" s="265">
        <v>1042336.2</v>
      </c>
      <c r="P23" s="265">
        <v>896545.38</v>
      </c>
      <c r="Q23" s="265">
        <f t="shared" si="0"/>
        <v>896545.38</v>
      </c>
      <c r="R23" s="265">
        <f>IFERROR(O23/M23*100,0)</f>
        <v>61.572534983716899</v>
      </c>
      <c r="S23" s="265">
        <f>IFERROR(O23/N23*100,0)</f>
        <v>100</v>
      </c>
      <c r="T23" s="265">
        <f>IFERROR(P23/M23*100,0)</f>
        <v>52.960428482230363</v>
      </c>
      <c r="U23" s="265">
        <f>IFERROR(P23/N23*100,0)</f>
        <v>86.013071406327441</v>
      </c>
    </row>
    <row r="24" spans="1:21" s="266" customFormat="1" ht="45">
      <c r="A24" s="267"/>
      <c r="B24" s="267"/>
      <c r="C24" s="267"/>
      <c r="D24" s="267"/>
      <c r="E24" s="267">
        <v>219</v>
      </c>
      <c r="F24" s="268" t="s">
        <v>322</v>
      </c>
      <c r="G24" s="269" t="s">
        <v>323</v>
      </c>
      <c r="H24" s="306">
        <v>0</v>
      </c>
      <c r="I24" s="307">
        <v>0</v>
      </c>
      <c r="J24" s="307">
        <v>0</v>
      </c>
      <c r="K24" s="305">
        <f>IFERROR(J24/H24,0)</f>
        <v>0</v>
      </c>
      <c r="L24" s="305">
        <f>IFERROR(J24/I24,0)</f>
        <v>0</v>
      </c>
      <c r="M24" s="261">
        <v>17665131</v>
      </c>
      <c r="N24" s="265">
        <v>0</v>
      </c>
      <c r="O24" s="265">
        <v>0</v>
      </c>
      <c r="P24" s="265">
        <v>0</v>
      </c>
      <c r="Q24" s="265">
        <f t="shared" si="0"/>
        <v>0</v>
      </c>
      <c r="R24" s="265">
        <f>IFERROR(O24/M24*100,0)</f>
        <v>0</v>
      </c>
      <c r="S24" s="265">
        <f>IFERROR(O24/N24*100,0)</f>
        <v>0</v>
      </c>
      <c r="T24" s="265">
        <f>IFERROR(P24/M24*100,0)</f>
        <v>0</v>
      </c>
      <c r="U24" s="265">
        <f>IFERROR(P24/N24*100,0)</f>
        <v>0</v>
      </c>
    </row>
    <row r="25" spans="1:21" s="266" customFormat="1" ht="11.25">
      <c r="A25" s="267"/>
      <c r="B25" s="267"/>
      <c r="C25" s="267"/>
      <c r="D25" s="267">
        <v>3</v>
      </c>
      <c r="E25" s="267"/>
      <c r="F25" s="268" t="s">
        <v>278</v>
      </c>
      <c r="G25" s="269"/>
      <c r="H25" s="306"/>
      <c r="I25" s="307"/>
      <c r="J25" s="307"/>
      <c r="K25" s="264"/>
      <c r="L25" s="264"/>
      <c r="M25" s="261">
        <v>0</v>
      </c>
      <c r="N25" s="265">
        <v>1515524.6</v>
      </c>
      <c r="O25" s="265">
        <v>1507556.71</v>
      </c>
      <c r="P25" s="265">
        <v>968941.32</v>
      </c>
      <c r="Q25" s="265">
        <f t="shared" si="0"/>
        <v>968941.32</v>
      </c>
      <c r="R25" s="265"/>
      <c r="S25" s="265"/>
      <c r="T25" s="265"/>
      <c r="U25" s="265"/>
    </row>
    <row r="26" spans="1:21" s="266" customFormat="1" ht="45">
      <c r="A26" s="267"/>
      <c r="B26" s="267"/>
      <c r="C26" s="267"/>
      <c r="D26" s="267"/>
      <c r="E26" s="267">
        <v>222</v>
      </c>
      <c r="F26" s="268" t="s">
        <v>279</v>
      </c>
      <c r="G26" s="269" t="s">
        <v>381</v>
      </c>
      <c r="H26" s="306">
        <v>0</v>
      </c>
      <c r="I26" s="307">
        <v>152</v>
      </c>
      <c r="J26" s="307">
        <v>152</v>
      </c>
      <c r="K26" s="305">
        <f>IFERROR(J26/H26,0)</f>
        <v>0</v>
      </c>
      <c r="L26" s="305">
        <f>IFERROR(J26/I26,0)</f>
        <v>1</v>
      </c>
      <c r="M26" s="261">
        <v>0</v>
      </c>
      <c r="N26" s="265">
        <v>1515524.6</v>
      </c>
      <c r="O26" s="265">
        <v>1507556.71</v>
      </c>
      <c r="P26" s="265">
        <v>968941.32</v>
      </c>
      <c r="Q26" s="265">
        <f t="shared" si="0"/>
        <v>968941.32</v>
      </c>
      <c r="R26" s="265"/>
      <c r="S26" s="265"/>
      <c r="T26" s="265"/>
      <c r="U26" s="265"/>
    </row>
    <row r="27" spans="1:21" s="266" customFormat="1" ht="15" customHeight="1">
      <c r="A27" s="267"/>
      <c r="B27" s="267"/>
      <c r="C27" s="267"/>
      <c r="D27" s="267"/>
      <c r="E27" s="267"/>
      <c r="F27" s="267"/>
      <c r="G27" s="267"/>
      <c r="H27" s="267"/>
      <c r="I27" s="264"/>
      <c r="J27" s="264"/>
      <c r="K27" s="264"/>
      <c r="L27" s="264"/>
      <c r="M27" s="264"/>
      <c r="N27" s="265"/>
      <c r="O27" s="265"/>
      <c r="P27" s="265"/>
      <c r="Q27" s="265"/>
      <c r="R27" s="265"/>
      <c r="S27" s="265"/>
      <c r="T27" s="267"/>
      <c r="U27" s="270"/>
    </row>
    <row r="28" spans="1:21" s="266" customFormat="1" ht="15" customHeight="1">
      <c r="A28" s="416"/>
      <c r="B28" s="416"/>
      <c r="C28" s="416"/>
      <c r="D28" s="416"/>
      <c r="E28" s="416"/>
      <c r="F28" s="417" t="s">
        <v>297</v>
      </c>
      <c r="G28" s="416"/>
      <c r="H28" s="416"/>
      <c r="I28" s="418"/>
      <c r="J28" s="418"/>
      <c r="K28" s="418"/>
      <c r="L28" s="418"/>
      <c r="M28" s="412">
        <f>+M10+M15</f>
        <v>31367798</v>
      </c>
      <c r="N28" s="412">
        <f>+N10+N15</f>
        <v>31367797.999999996</v>
      </c>
      <c r="O28" s="412">
        <f>+O10+O15</f>
        <v>31308678.619999997</v>
      </c>
      <c r="P28" s="412">
        <f>+P10+P15</f>
        <v>28255849.609999999</v>
      </c>
      <c r="Q28" s="412">
        <f>+Q10+Q15</f>
        <v>28255849.609999999</v>
      </c>
      <c r="R28" s="419"/>
      <c r="S28" s="419"/>
      <c r="T28" s="416"/>
      <c r="U28" s="420"/>
    </row>
    <row r="29" spans="1:21" s="266" customFormat="1" ht="15" customHeight="1">
      <c r="A29" s="272"/>
      <c r="B29" s="272"/>
      <c r="C29" s="272"/>
      <c r="D29" s="272"/>
      <c r="E29" s="272"/>
      <c r="F29" s="272"/>
      <c r="G29" s="272"/>
      <c r="H29" s="272"/>
      <c r="I29" s="273"/>
      <c r="J29" s="273"/>
      <c r="K29" s="273"/>
      <c r="L29" s="273"/>
      <c r="M29" s="273"/>
      <c r="N29" s="274"/>
      <c r="O29" s="274"/>
      <c r="P29" s="274"/>
      <c r="Q29" s="274"/>
      <c r="R29" s="274"/>
      <c r="S29" s="274"/>
      <c r="T29" s="272"/>
      <c r="U29"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17"/>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8.140625" style="32" customWidth="1"/>
    <col min="20"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1075</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33.75">
      <c r="A10" s="267">
        <v>4</v>
      </c>
      <c r="B10" s="267"/>
      <c r="C10" s="267"/>
      <c r="D10" s="267"/>
      <c r="E10" s="267"/>
      <c r="F10" s="268" t="s">
        <v>314</v>
      </c>
      <c r="G10" s="269"/>
      <c r="H10" s="267"/>
      <c r="I10" s="264"/>
      <c r="J10" s="264"/>
      <c r="K10" s="264"/>
      <c r="L10" s="264"/>
      <c r="M10" s="261">
        <v>0</v>
      </c>
      <c r="N10" s="265">
        <v>54813.05</v>
      </c>
      <c r="O10" s="265">
        <v>54813.05</v>
      </c>
      <c r="P10" s="265">
        <v>0</v>
      </c>
      <c r="Q10" s="265">
        <f>+P10</f>
        <v>0</v>
      </c>
      <c r="R10" s="265"/>
      <c r="S10" s="265"/>
      <c r="T10" s="267"/>
      <c r="U10" s="270"/>
    </row>
    <row r="11" spans="1:21" s="266" customFormat="1" ht="11.25">
      <c r="A11" s="267"/>
      <c r="B11" s="267">
        <v>2</v>
      </c>
      <c r="C11" s="267"/>
      <c r="D11" s="267"/>
      <c r="E11" s="267"/>
      <c r="F11" s="268" t="s">
        <v>306</v>
      </c>
      <c r="G11" s="269"/>
      <c r="H11" s="267"/>
      <c r="I11" s="264"/>
      <c r="J11" s="264"/>
      <c r="K11" s="264"/>
      <c r="L11" s="264"/>
      <c r="M11" s="261">
        <v>0</v>
      </c>
      <c r="N11" s="265">
        <v>54813.05</v>
      </c>
      <c r="O11" s="265">
        <v>54813.05</v>
      </c>
      <c r="P11" s="265">
        <v>0</v>
      </c>
      <c r="Q11" s="265">
        <f>+P11</f>
        <v>0</v>
      </c>
      <c r="R11" s="265"/>
      <c r="S11" s="265"/>
      <c r="T11" s="267"/>
      <c r="U11" s="270"/>
    </row>
    <row r="12" spans="1:21" s="266" customFormat="1" ht="15" customHeight="1">
      <c r="A12" s="267"/>
      <c r="B12" s="267"/>
      <c r="C12" s="267">
        <v>1</v>
      </c>
      <c r="D12" s="267"/>
      <c r="E12" s="267"/>
      <c r="F12" s="268" t="s">
        <v>370</v>
      </c>
      <c r="G12" s="269"/>
      <c r="H12" s="267"/>
      <c r="I12" s="264"/>
      <c r="J12" s="264"/>
      <c r="K12" s="264"/>
      <c r="L12" s="264"/>
      <c r="M12" s="261">
        <v>0</v>
      </c>
      <c r="N12" s="265">
        <v>54813.05</v>
      </c>
      <c r="O12" s="265">
        <v>54813.05</v>
      </c>
      <c r="P12" s="265">
        <v>0</v>
      </c>
      <c r="Q12" s="265">
        <f>+P12</f>
        <v>0</v>
      </c>
      <c r="R12" s="265"/>
      <c r="S12" s="265"/>
      <c r="T12" s="267"/>
      <c r="U12" s="270"/>
    </row>
    <row r="13" spans="1:21" s="266" customFormat="1" ht="36.6" customHeight="1">
      <c r="A13" s="267"/>
      <c r="B13" s="267"/>
      <c r="C13" s="267"/>
      <c r="D13" s="267">
        <v>3</v>
      </c>
      <c r="E13" s="267"/>
      <c r="F13" s="268" t="s">
        <v>363</v>
      </c>
      <c r="G13" s="269"/>
      <c r="H13" s="267"/>
      <c r="I13" s="264"/>
      <c r="J13" s="264"/>
      <c r="K13" s="264"/>
      <c r="L13" s="264"/>
      <c r="M13" s="261">
        <v>0</v>
      </c>
      <c r="N13" s="265">
        <v>54813.05</v>
      </c>
      <c r="O13" s="265">
        <v>54813.05</v>
      </c>
      <c r="P13" s="265">
        <v>0</v>
      </c>
      <c r="Q13" s="265">
        <f>+P13</f>
        <v>0</v>
      </c>
      <c r="R13" s="265"/>
      <c r="S13" s="265"/>
      <c r="T13" s="267"/>
      <c r="U13" s="270"/>
    </row>
    <row r="14" spans="1:21" s="266" customFormat="1" ht="34.9" customHeight="1">
      <c r="A14" s="267"/>
      <c r="B14" s="267"/>
      <c r="C14" s="267"/>
      <c r="D14" s="267"/>
      <c r="E14" s="267">
        <v>206</v>
      </c>
      <c r="F14" s="268" t="s">
        <v>374</v>
      </c>
      <c r="G14" s="269" t="s">
        <v>375</v>
      </c>
      <c r="H14" s="306">
        <v>0</v>
      </c>
      <c r="I14" s="307">
        <v>0</v>
      </c>
      <c r="J14" s="307">
        <v>0</v>
      </c>
      <c r="K14" s="305">
        <f>IFERROR(J14/H14,0)</f>
        <v>0</v>
      </c>
      <c r="L14" s="305">
        <f>IFERROR(J14/I14,0)</f>
        <v>0</v>
      </c>
      <c r="M14" s="261">
        <v>0</v>
      </c>
      <c r="N14" s="265">
        <v>54813.05</v>
      </c>
      <c r="O14" s="265">
        <v>54813.05</v>
      </c>
      <c r="P14" s="265">
        <v>0</v>
      </c>
      <c r="Q14" s="265">
        <f>+P14</f>
        <v>0</v>
      </c>
      <c r="R14" s="265">
        <f>IFERROR(O14/M14*100,0)</f>
        <v>0</v>
      </c>
      <c r="S14" s="265">
        <f>IFERROR(O14/N14*100,0)</f>
        <v>100</v>
      </c>
      <c r="T14" s="265">
        <f>IFERROR(P14/M14*100,0)</f>
        <v>0</v>
      </c>
      <c r="U14" s="265">
        <f>IFERROR(P14/N14*100,0)</f>
        <v>0</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54813.05</v>
      </c>
      <c r="O16" s="412">
        <f>+O10</f>
        <v>54813.05</v>
      </c>
      <c r="P16" s="412">
        <f>+P10</f>
        <v>0</v>
      </c>
      <c r="Q16" s="412">
        <f>+Q10</f>
        <v>0</v>
      </c>
      <c r="R16" s="419"/>
      <c r="S16" s="419"/>
      <c r="T16" s="416"/>
      <c r="U16" s="420"/>
    </row>
    <row r="17" spans="1:21" s="266" customFormat="1" ht="15" customHeight="1">
      <c r="A17" s="272"/>
      <c r="B17" s="272"/>
      <c r="C17" s="272"/>
      <c r="D17" s="272"/>
      <c r="E17" s="272"/>
      <c r="F17" s="272"/>
      <c r="G17" s="272"/>
      <c r="H17" s="272"/>
      <c r="I17" s="273"/>
      <c r="J17" s="273"/>
      <c r="K17" s="273"/>
      <c r="L17" s="273"/>
      <c r="M17" s="273"/>
      <c r="N17" s="274"/>
      <c r="O17" s="274"/>
      <c r="P17" s="274"/>
      <c r="Q17" s="274"/>
      <c r="R17" s="274"/>
      <c r="S17" s="274"/>
      <c r="T17" s="272"/>
      <c r="U17"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17"/>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8.5703125" style="32" customWidth="1"/>
    <col min="20"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1076</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40.9" customHeight="1">
      <c r="A10" s="267">
        <v>4</v>
      </c>
      <c r="B10" s="267"/>
      <c r="C10" s="267"/>
      <c r="D10" s="267"/>
      <c r="E10" s="267"/>
      <c r="F10" s="268" t="s">
        <v>314</v>
      </c>
      <c r="G10" s="269"/>
      <c r="H10" s="267"/>
      <c r="I10" s="264"/>
      <c r="J10" s="264"/>
      <c r="K10" s="264"/>
      <c r="L10" s="264"/>
      <c r="M10" s="261">
        <v>0</v>
      </c>
      <c r="N10" s="265">
        <v>111376.58</v>
      </c>
      <c r="O10" s="265">
        <v>111376.58</v>
      </c>
      <c r="P10" s="265">
        <v>0</v>
      </c>
      <c r="Q10" s="265">
        <f>+P10</f>
        <v>0</v>
      </c>
      <c r="R10" s="265"/>
      <c r="S10" s="265"/>
      <c r="T10" s="267"/>
      <c r="U10" s="270"/>
    </row>
    <row r="11" spans="1:21" s="266" customFormat="1" ht="11.25">
      <c r="A11" s="267"/>
      <c r="B11" s="267">
        <v>2</v>
      </c>
      <c r="C11" s="267"/>
      <c r="D11" s="267"/>
      <c r="E11" s="267"/>
      <c r="F11" s="268" t="s">
        <v>306</v>
      </c>
      <c r="G11" s="269"/>
      <c r="H11" s="267"/>
      <c r="I11" s="264"/>
      <c r="J11" s="264"/>
      <c r="K11" s="264"/>
      <c r="L11" s="264"/>
      <c r="M11" s="261">
        <v>0</v>
      </c>
      <c r="N11" s="265">
        <v>111376.58</v>
      </c>
      <c r="O11" s="265">
        <v>111376.58</v>
      </c>
      <c r="P11" s="265">
        <v>0</v>
      </c>
      <c r="Q11" s="265">
        <f>+P11</f>
        <v>0</v>
      </c>
      <c r="R11" s="265"/>
      <c r="S11" s="265"/>
      <c r="T11" s="267"/>
      <c r="U11" s="270"/>
    </row>
    <row r="12" spans="1:21" s="266" customFormat="1" ht="11.25">
      <c r="A12" s="267"/>
      <c r="B12" s="267"/>
      <c r="C12" s="267">
        <v>1</v>
      </c>
      <c r="D12" s="267"/>
      <c r="E12" s="267"/>
      <c r="F12" s="268" t="s">
        <v>370</v>
      </c>
      <c r="G12" s="269"/>
      <c r="H12" s="267"/>
      <c r="I12" s="264"/>
      <c r="J12" s="264"/>
      <c r="K12" s="264"/>
      <c r="L12" s="264"/>
      <c r="M12" s="261">
        <v>0</v>
      </c>
      <c r="N12" s="265">
        <v>111376.58</v>
      </c>
      <c r="O12" s="265">
        <v>111376.58</v>
      </c>
      <c r="P12" s="265">
        <v>0</v>
      </c>
      <c r="Q12" s="265">
        <f>+P12</f>
        <v>0</v>
      </c>
      <c r="R12" s="265"/>
      <c r="S12" s="265"/>
      <c r="T12" s="267"/>
      <c r="U12" s="270"/>
    </row>
    <row r="13" spans="1:21" s="266" customFormat="1" ht="37.9" customHeight="1">
      <c r="A13" s="267"/>
      <c r="B13" s="267"/>
      <c r="C13" s="267"/>
      <c r="D13" s="267">
        <v>3</v>
      </c>
      <c r="E13" s="267"/>
      <c r="F13" s="268" t="s">
        <v>363</v>
      </c>
      <c r="G13" s="269"/>
      <c r="H13" s="267"/>
      <c r="I13" s="264"/>
      <c r="J13" s="264"/>
      <c r="K13" s="264"/>
      <c r="L13" s="264"/>
      <c r="M13" s="261">
        <v>0</v>
      </c>
      <c r="N13" s="265">
        <v>111376.58</v>
      </c>
      <c r="O13" s="265">
        <v>111376.58</v>
      </c>
      <c r="P13" s="265">
        <v>0</v>
      </c>
      <c r="Q13" s="265">
        <f>+P13</f>
        <v>0</v>
      </c>
      <c r="R13" s="265"/>
      <c r="S13" s="265"/>
      <c r="T13" s="267"/>
      <c r="U13" s="270"/>
    </row>
    <row r="14" spans="1:21" s="266" customFormat="1" ht="39" customHeight="1">
      <c r="A14" s="267"/>
      <c r="B14" s="267"/>
      <c r="C14" s="267"/>
      <c r="D14" s="267"/>
      <c r="E14" s="267">
        <v>206</v>
      </c>
      <c r="F14" s="268" t="s">
        <v>374</v>
      </c>
      <c r="G14" s="269" t="s">
        <v>375</v>
      </c>
      <c r="H14" s="306">
        <v>0</v>
      </c>
      <c r="I14" s="307">
        <v>0.02</v>
      </c>
      <c r="J14" s="307">
        <v>0.02</v>
      </c>
      <c r="K14" s="305">
        <f>IFERROR(J14/H14,0)</f>
        <v>0</v>
      </c>
      <c r="L14" s="305">
        <f>IFERROR(J14/I14,0)</f>
        <v>1</v>
      </c>
      <c r="M14" s="261">
        <v>0</v>
      </c>
      <c r="N14" s="265">
        <v>111376.58</v>
      </c>
      <c r="O14" s="265">
        <v>111376.58</v>
      </c>
      <c r="P14" s="265">
        <v>0</v>
      </c>
      <c r="Q14" s="265">
        <f>+P14</f>
        <v>0</v>
      </c>
      <c r="R14" s="265">
        <f>IFERROR(O14/M14*100,0)</f>
        <v>0</v>
      </c>
      <c r="S14" s="265">
        <f>IFERROR(O14/N14*100,0)</f>
        <v>100</v>
      </c>
      <c r="T14" s="265">
        <f>IFERROR(P14/M14*100,0)</f>
        <v>0</v>
      </c>
      <c r="U14" s="265">
        <f>IFERROR(P14/N14*100,0)</f>
        <v>0</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111376.58</v>
      </c>
      <c r="O16" s="412">
        <f>+O10</f>
        <v>111376.58</v>
      </c>
      <c r="P16" s="412">
        <f>+P10</f>
        <v>0</v>
      </c>
      <c r="Q16" s="412">
        <f>+Q10</f>
        <v>0</v>
      </c>
      <c r="R16" s="419"/>
      <c r="S16" s="419"/>
      <c r="T16" s="416"/>
      <c r="U16" s="420"/>
    </row>
    <row r="17" spans="1:21" s="266" customFormat="1" ht="15" customHeight="1">
      <c r="A17" s="272"/>
      <c r="B17" s="272"/>
      <c r="C17" s="272"/>
      <c r="D17" s="272"/>
      <c r="E17" s="272"/>
      <c r="F17" s="272"/>
      <c r="G17" s="272"/>
      <c r="H17" s="272"/>
      <c r="I17" s="273"/>
      <c r="J17" s="273"/>
      <c r="K17" s="273"/>
      <c r="L17" s="273"/>
      <c r="M17" s="273"/>
      <c r="N17" s="274"/>
      <c r="O17" s="274"/>
      <c r="P17" s="274"/>
      <c r="Q17" s="274"/>
      <c r="R17" s="274"/>
      <c r="S17" s="274"/>
      <c r="T17" s="272"/>
      <c r="U17"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17"/>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7.7109375" style="32" customWidth="1"/>
    <col min="20" max="20" width="6.7109375" style="32" customWidth="1"/>
    <col min="21" max="21" width="7.4257812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1077</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40.15" customHeight="1">
      <c r="A10" s="267">
        <v>4</v>
      </c>
      <c r="B10" s="267"/>
      <c r="C10" s="267"/>
      <c r="D10" s="267"/>
      <c r="E10" s="267"/>
      <c r="F10" s="268" t="s">
        <v>314</v>
      </c>
      <c r="G10" s="269"/>
      <c r="H10" s="267"/>
      <c r="I10" s="264"/>
      <c r="J10" s="264"/>
      <c r="K10" s="264"/>
      <c r="L10" s="264"/>
      <c r="M10" s="261">
        <v>0</v>
      </c>
      <c r="N10" s="265">
        <v>710663.42</v>
      </c>
      <c r="O10" s="265">
        <v>710663.42</v>
      </c>
      <c r="P10" s="265">
        <v>506450.83</v>
      </c>
      <c r="Q10" s="265">
        <v>506450.83</v>
      </c>
      <c r="R10" s="265"/>
      <c r="S10" s="265"/>
      <c r="T10" s="267"/>
      <c r="U10" s="270"/>
    </row>
    <row r="11" spans="1:21" s="266" customFormat="1" ht="11.25">
      <c r="A11" s="267"/>
      <c r="B11" s="267">
        <v>2</v>
      </c>
      <c r="C11" s="267"/>
      <c r="D11" s="267"/>
      <c r="E11" s="267"/>
      <c r="F11" s="268" t="s">
        <v>306</v>
      </c>
      <c r="G11" s="269"/>
      <c r="H11" s="267"/>
      <c r="I11" s="264"/>
      <c r="J11" s="264"/>
      <c r="K11" s="264"/>
      <c r="L11" s="264"/>
      <c r="M11" s="261">
        <v>0</v>
      </c>
      <c r="N11" s="265">
        <v>710663.42</v>
      </c>
      <c r="O11" s="265">
        <v>710663.42</v>
      </c>
      <c r="P11" s="265">
        <v>506450.83</v>
      </c>
      <c r="Q11" s="265">
        <v>506450.83</v>
      </c>
      <c r="R11" s="265"/>
      <c r="S11" s="265"/>
      <c r="T11" s="267"/>
      <c r="U11" s="270"/>
    </row>
    <row r="12" spans="1:21" s="266" customFormat="1" ht="11.25">
      <c r="A12" s="267"/>
      <c r="B12" s="267"/>
      <c r="C12" s="267">
        <v>1</v>
      </c>
      <c r="D12" s="267"/>
      <c r="E12" s="267"/>
      <c r="F12" s="268" t="s">
        <v>370</v>
      </c>
      <c r="G12" s="269"/>
      <c r="H12" s="267"/>
      <c r="I12" s="264"/>
      <c r="J12" s="264"/>
      <c r="K12" s="264"/>
      <c r="L12" s="264"/>
      <c r="M12" s="261">
        <v>0</v>
      </c>
      <c r="N12" s="265">
        <v>710663.42</v>
      </c>
      <c r="O12" s="265">
        <v>710663.42</v>
      </c>
      <c r="P12" s="265">
        <v>506450.83</v>
      </c>
      <c r="Q12" s="265">
        <v>506450.83</v>
      </c>
      <c r="R12" s="265"/>
      <c r="S12" s="265"/>
      <c r="T12" s="267"/>
      <c r="U12" s="270"/>
    </row>
    <row r="13" spans="1:21" s="266" customFormat="1" ht="37.9" customHeight="1">
      <c r="A13" s="267"/>
      <c r="B13" s="267"/>
      <c r="C13" s="267"/>
      <c r="D13" s="267">
        <v>3</v>
      </c>
      <c r="E13" s="267"/>
      <c r="F13" s="268" t="s">
        <v>363</v>
      </c>
      <c r="G13" s="269"/>
      <c r="H13" s="267"/>
      <c r="I13" s="264"/>
      <c r="J13" s="264"/>
      <c r="K13" s="264"/>
      <c r="L13" s="264"/>
      <c r="M13" s="261">
        <v>0</v>
      </c>
      <c r="N13" s="265">
        <v>710663.42</v>
      </c>
      <c r="O13" s="265">
        <v>710663.42</v>
      </c>
      <c r="P13" s="265">
        <v>506450.83</v>
      </c>
      <c r="Q13" s="265">
        <v>506450.83</v>
      </c>
      <c r="R13" s="265"/>
      <c r="S13" s="265"/>
      <c r="T13" s="267"/>
      <c r="U13" s="270"/>
    </row>
    <row r="14" spans="1:21" s="266" customFormat="1" ht="33.75">
      <c r="A14" s="267"/>
      <c r="B14" s="267"/>
      <c r="C14" s="267"/>
      <c r="D14" s="267"/>
      <c r="E14" s="267">
        <v>206</v>
      </c>
      <c r="F14" s="268" t="s">
        <v>374</v>
      </c>
      <c r="G14" s="269" t="s">
        <v>375</v>
      </c>
      <c r="H14" s="306">
        <v>0</v>
      </c>
      <c r="I14" s="307">
        <v>0.16</v>
      </c>
      <c r="J14" s="307">
        <v>0.16</v>
      </c>
      <c r="K14" s="305">
        <f>IFERROR(J14/H14,0)</f>
        <v>0</v>
      </c>
      <c r="L14" s="305">
        <f>IFERROR(J14/I14,0)</f>
        <v>1</v>
      </c>
      <c r="M14" s="261">
        <v>0</v>
      </c>
      <c r="N14" s="265">
        <v>710663.42</v>
      </c>
      <c r="O14" s="265">
        <v>710663.42</v>
      </c>
      <c r="P14" s="265">
        <v>506450.83</v>
      </c>
      <c r="Q14" s="265">
        <v>506450.83</v>
      </c>
      <c r="R14" s="265">
        <f>IFERROR(O14/M14*100,0)</f>
        <v>0</v>
      </c>
      <c r="S14" s="265">
        <f>IFERROR(O14/N14*100,0)</f>
        <v>100</v>
      </c>
      <c r="T14" s="265">
        <f>IFERROR(P14/M14*100,0)</f>
        <v>0</v>
      </c>
      <c r="U14" s="265">
        <f>IFERROR(P14/N14*100,0)</f>
        <v>71.264513656830687</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710663.42</v>
      </c>
      <c r="O16" s="412">
        <f>+O10</f>
        <v>710663.42</v>
      </c>
      <c r="P16" s="412">
        <f>+P10</f>
        <v>506450.83</v>
      </c>
      <c r="Q16" s="412">
        <f>+Q10</f>
        <v>506450.83</v>
      </c>
      <c r="R16" s="419"/>
      <c r="S16" s="419"/>
      <c r="T16" s="416"/>
      <c r="U16" s="420"/>
    </row>
    <row r="17" spans="1:21" s="266" customFormat="1" ht="15" customHeight="1">
      <c r="A17" s="272"/>
      <c r="B17" s="272"/>
      <c r="C17" s="272"/>
      <c r="D17" s="272"/>
      <c r="E17" s="272"/>
      <c r="F17" s="272"/>
      <c r="G17" s="272"/>
      <c r="H17" s="272"/>
      <c r="I17" s="273"/>
      <c r="J17" s="273"/>
      <c r="K17" s="273"/>
      <c r="L17" s="273"/>
      <c r="M17" s="273"/>
      <c r="N17" s="274"/>
      <c r="O17" s="274"/>
      <c r="P17" s="274"/>
      <c r="Q17" s="274"/>
      <c r="R17" s="274"/>
      <c r="S17" s="274"/>
      <c r="T17" s="272"/>
      <c r="U17"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17"/>
  <sheetViews>
    <sheetView showGridLines="0" zoomScale="85" zoomScaleNormal="85" zoomScaleSheetLayoutView="70" workbookViewId="0">
      <selection activeCell="P14" sqref="P14"/>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7.7109375" style="32" customWidth="1"/>
    <col min="20"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837</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39" customHeight="1">
      <c r="A10" s="267">
        <v>4</v>
      </c>
      <c r="B10" s="267"/>
      <c r="C10" s="267"/>
      <c r="D10" s="267"/>
      <c r="E10" s="267"/>
      <c r="F10" s="268" t="s">
        <v>314</v>
      </c>
      <c r="G10" s="269"/>
      <c r="H10" s="267"/>
      <c r="I10" s="264"/>
      <c r="J10" s="264"/>
      <c r="K10" s="264"/>
      <c r="L10" s="264"/>
      <c r="M10" s="261">
        <v>0</v>
      </c>
      <c r="N10" s="265">
        <v>5377.3</v>
      </c>
      <c r="O10" s="265">
        <v>5377.3</v>
      </c>
      <c r="P10" s="265">
        <v>0</v>
      </c>
      <c r="Q10" s="265">
        <f>+P10</f>
        <v>0</v>
      </c>
      <c r="R10" s="265"/>
      <c r="S10" s="265"/>
      <c r="T10" s="267"/>
      <c r="U10" s="270"/>
    </row>
    <row r="11" spans="1:21" s="266" customFormat="1" ht="11.25">
      <c r="A11" s="267"/>
      <c r="B11" s="267">
        <v>2</v>
      </c>
      <c r="C11" s="267"/>
      <c r="D11" s="267"/>
      <c r="E11" s="267"/>
      <c r="F11" s="268" t="s">
        <v>306</v>
      </c>
      <c r="G11" s="269"/>
      <c r="H11" s="267"/>
      <c r="I11" s="264"/>
      <c r="J11" s="264"/>
      <c r="K11" s="264"/>
      <c r="L11" s="264"/>
      <c r="M11" s="261">
        <v>0</v>
      </c>
      <c r="N11" s="265">
        <v>5377.3</v>
      </c>
      <c r="O11" s="265">
        <v>5377.3</v>
      </c>
      <c r="P11" s="265">
        <v>0</v>
      </c>
      <c r="Q11" s="265">
        <f>+P11</f>
        <v>0</v>
      </c>
      <c r="R11" s="265"/>
      <c r="S11" s="265"/>
      <c r="T11" s="267"/>
      <c r="U11" s="270"/>
    </row>
    <row r="12" spans="1:21" s="266" customFormat="1" ht="17.45" customHeight="1">
      <c r="A12" s="267"/>
      <c r="B12" s="267"/>
      <c r="C12" s="267">
        <v>1</v>
      </c>
      <c r="D12" s="267"/>
      <c r="E12" s="267"/>
      <c r="F12" s="268" t="s">
        <v>370</v>
      </c>
      <c r="G12" s="269"/>
      <c r="H12" s="267"/>
      <c r="I12" s="264"/>
      <c r="J12" s="264"/>
      <c r="K12" s="264"/>
      <c r="L12" s="264"/>
      <c r="M12" s="261">
        <v>0</v>
      </c>
      <c r="N12" s="265">
        <v>5377.3</v>
      </c>
      <c r="O12" s="265">
        <v>5377.3</v>
      </c>
      <c r="P12" s="265">
        <v>0</v>
      </c>
      <c r="Q12" s="265">
        <f>+P12</f>
        <v>0</v>
      </c>
      <c r="R12" s="265"/>
      <c r="S12" s="265"/>
      <c r="T12" s="267"/>
      <c r="U12" s="270"/>
    </row>
    <row r="13" spans="1:21" s="266" customFormat="1" ht="37.9" customHeight="1">
      <c r="A13" s="267"/>
      <c r="B13" s="267"/>
      <c r="C13" s="267"/>
      <c r="D13" s="267">
        <v>3</v>
      </c>
      <c r="E13" s="267"/>
      <c r="F13" s="268" t="s">
        <v>363</v>
      </c>
      <c r="G13" s="269"/>
      <c r="H13" s="267"/>
      <c r="I13" s="264"/>
      <c r="J13" s="264"/>
      <c r="K13" s="264"/>
      <c r="L13" s="264"/>
      <c r="M13" s="261">
        <v>0</v>
      </c>
      <c r="N13" s="265">
        <v>5377.3</v>
      </c>
      <c r="O13" s="265">
        <v>5377.3</v>
      </c>
      <c r="P13" s="265">
        <v>0</v>
      </c>
      <c r="Q13" s="265">
        <f>+P13</f>
        <v>0</v>
      </c>
      <c r="R13" s="265"/>
      <c r="S13" s="265"/>
      <c r="T13" s="267"/>
      <c r="U13" s="270"/>
    </row>
    <row r="14" spans="1:21" s="266" customFormat="1" ht="37.15" customHeight="1">
      <c r="A14" s="267"/>
      <c r="B14" s="267"/>
      <c r="C14" s="267"/>
      <c r="D14" s="267"/>
      <c r="E14" s="267">
        <v>206</v>
      </c>
      <c r="F14" s="268" t="s">
        <v>374</v>
      </c>
      <c r="G14" s="269" t="s">
        <v>375</v>
      </c>
      <c r="H14" s="306">
        <v>0</v>
      </c>
      <c r="I14" s="307">
        <v>0.01</v>
      </c>
      <c r="J14" s="307">
        <v>0.01</v>
      </c>
      <c r="K14" s="305">
        <f>IFERROR(J14/H14,0)</f>
        <v>0</v>
      </c>
      <c r="L14" s="305">
        <f>IFERROR(J14/I14,0)</f>
        <v>1</v>
      </c>
      <c r="M14" s="261">
        <v>0</v>
      </c>
      <c r="N14" s="265">
        <v>5377.3</v>
      </c>
      <c r="O14" s="265">
        <v>5377.3</v>
      </c>
      <c r="P14" s="265">
        <v>0</v>
      </c>
      <c r="Q14" s="265">
        <f>+P14</f>
        <v>0</v>
      </c>
      <c r="R14" s="265">
        <f>IFERROR(O14/M14*100,0)</f>
        <v>0</v>
      </c>
      <c r="S14" s="265">
        <f>IFERROR(O14/N14*100,0)</f>
        <v>100</v>
      </c>
      <c r="T14" s="265">
        <f>IFERROR(P14/M14*100,0)</f>
        <v>0</v>
      </c>
      <c r="U14" s="265">
        <f>IFERROR(P14/N14*100,0)</f>
        <v>0</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23"/>
      <c r="M16" s="412">
        <f>+M10</f>
        <v>0</v>
      </c>
      <c r="N16" s="412">
        <f>+N10</f>
        <v>5377.3</v>
      </c>
      <c r="O16" s="412">
        <f>+O10</f>
        <v>5377.3</v>
      </c>
      <c r="P16" s="406">
        <f>+P10</f>
        <v>0</v>
      </c>
      <c r="Q16" s="406">
        <f>+Q10</f>
        <v>0</v>
      </c>
      <c r="R16" s="424"/>
      <c r="S16" s="424"/>
      <c r="T16" s="422"/>
      <c r="U16" s="425"/>
    </row>
    <row r="17" spans="1:21" s="266" customFormat="1" ht="15" customHeight="1">
      <c r="A17" s="272"/>
      <c r="B17" s="272"/>
      <c r="C17" s="272"/>
      <c r="D17" s="272"/>
      <c r="E17" s="272"/>
      <c r="F17" s="272"/>
      <c r="G17" s="272"/>
      <c r="H17" s="272"/>
      <c r="I17" s="273"/>
      <c r="J17" s="273"/>
      <c r="K17" s="273"/>
      <c r="L17" s="273"/>
      <c r="M17" s="273"/>
      <c r="N17" s="274"/>
      <c r="O17" s="274"/>
      <c r="P17" s="274"/>
      <c r="Q17" s="274"/>
      <c r="R17" s="274"/>
      <c r="S17" s="274"/>
      <c r="T17" s="272"/>
      <c r="U17"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0"/>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7.7109375" style="32" customWidth="1"/>
    <col min="19" max="20" width="7.85546875" style="32" customWidth="1"/>
    <col min="21" max="21" width="8"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835</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39" customHeight="1">
      <c r="A10" s="267">
        <v>4</v>
      </c>
      <c r="B10" s="267"/>
      <c r="C10" s="267"/>
      <c r="D10" s="267"/>
      <c r="E10" s="267"/>
      <c r="F10" s="268" t="s">
        <v>314</v>
      </c>
      <c r="G10" s="269"/>
      <c r="H10" s="267"/>
      <c r="I10" s="264"/>
      <c r="J10" s="264"/>
      <c r="K10" s="264"/>
      <c r="L10" s="264"/>
      <c r="M10" s="261">
        <v>41264038</v>
      </c>
      <c r="N10" s="265">
        <v>41478117</v>
      </c>
      <c r="O10" s="265">
        <v>41461444.030000001</v>
      </c>
      <c r="P10" s="265">
        <v>38361851.739999995</v>
      </c>
      <c r="Q10" s="265">
        <f t="shared" ref="Q10:Q17" si="0">+P10</f>
        <v>38361851.739999995</v>
      </c>
      <c r="R10" s="265"/>
      <c r="S10" s="265"/>
      <c r="T10" s="267"/>
      <c r="U10" s="270"/>
    </row>
    <row r="11" spans="1:21" s="266" customFormat="1" ht="11.25">
      <c r="A11" s="267"/>
      <c r="B11" s="267">
        <v>2</v>
      </c>
      <c r="C11" s="267"/>
      <c r="D11" s="267"/>
      <c r="E11" s="267"/>
      <c r="F11" s="268" t="s">
        <v>306</v>
      </c>
      <c r="G11" s="269"/>
      <c r="H11" s="267"/>
      <c r="I11" s="264"/>
      <c r="J11" s="264"/>
      <c r="K11" s="264"/>
      <c r="L11" s="264"/>
      <c r="M11" s="261">
        <v>41264038</v>
      </c>
      <c r="N11" s="265">
        <v>41478117</v>
      </c>
      <c r="O11" s="265">
        <v>41461444.030000001</v>
      </c>
      <c r="P11" s="265">
        <v>38361851.739999995</v>
      </c>
      <c r="Q11" s="265">
        <f t="shared" si="0"/>
        <v>38361851.739999995</v>
      </c>
      <c r="R11" s="265"/>
      <c r="S11" s="265"/>
      <c r="T11" s="267"/>
      <c r="U11" s="270"/>
    </row>
    <row r="12" spans="1:21" s="266" customFormat="1" ht="18.600000000000001" customHeight="1">
      <c r="A12" s="267"/>
      <c r="B12" s="267"/>
      <c r="C12" s="267">
        <v>1</v>
      </c>
      <c r="D12" s="267"/>
      <c r="E12" s="267"/>
      <c r="F12" s="268" t="s">
        <v>370</v>
      </c>
      <c r="G12" s="269"/>
      <c r="H12" s="267"/>
      <c r="I12" s="264"/>
      <c r="J12" s="264"/>
      <c r="K12" s="264"/>
      <c r="L12" s="264"/>
      <c r="M12" s="261">
        <v>22251436</v>
      </c>
      <c r="N12" s="265">
        <v>22465515</v>
      </c>
      <c r="O12" s="265">
        <v>22465515</v>
      </c>
      <c r="P12" s="265">
        <v>19735497.309999999</v>
      </c>
      <c r="Q12" s="265">
        <f t="shared" si="0"/>
        <v>19735497.309999999</v>
      </c>
      <c r="R12" s="265"/>
      <c r="S12" s="265"/>
      <c r="T12" s="267"/>
      <c r="U12" s="270"/>
    </row>
    <row r="13" spans="1:21" s="266" customFormat="1" ht="37.15" customHeight="1">
      <c r="A13" s="267"/>
      <c r="B13" s="267"/>
      <c r="C13" s="267"/>
      <c r="D13" s="267">
        <v>3</v>
      </c>
      <c r="E13" s="267"/>
      <c r="F13" s="268" t="s">
        <v>363</v>
      </c>
      <c r="G13" s="269"/>
      <c r="H13" s="267"/>
      <c r="I13" s="264"/>
      <c r="J13" s="264"/>
      <c r="K13" s="264"/>
      <c r="L13" s="264"/>
      <c r="M13" s="261">
        <v>22251436</v>
      </c>
      <c r="N13" s="265">
        <v>22465515</v>
      </c>
      <c r="O13" s="265">
        <v>22465515</v>
      </c>
      <c r="P13" s="265">
        <v>19735497.309999999</v>
      </c>
      <c r="Q13" s="265">
        <f t="shared" si="0"/>
        <v>19735497.309999999</v>
      </c>
      <c r="R13" s="265"/>
      <c r="S13" s="265"/>
      <c r="T13" s="267"/>
      <c r="U13" s="270"/>
    </row>
    <row r="14" spans="1:21" s="266" customFormat="1" ht="36" customHeight="1">
      <c r="A14" s="267"/>
      <c r="B14" s="267"/>
      <c r="C14" s="267"/>
      <c r="D14" s="267"/>
      <c r="E14" s="267">
        <v>206</v>
      </c>
      <c r="F14" s="268" t="s">
        <v>374</v>
      </c>
      <c r="G14" s="269" t="s">
        <v>375</v>
      </c>
      <c r="H14" s="306">
        <v>0</v>
      </c>
      <c r="I14" s="307">
        <v>4.58</v>
      </c>
      <c r="J14" s="307">
        <v>4.58</v>
      </c>
      <c r="K14" s="305">
        <f>IFERROR(J14/H14,0)</f>
        <v>0</v>
      </c>
      <c r="L14" s="305">
        <f>IFERROR(J14/I14,0)</f>
        <v>1</v>
      </c>
      <c r="M14" s="261">
        <v>22251436</v>
      </c>
      <c r="N14" s="265">
        <v>22465515</v>
      </c>
      <c r="O14" s="265">
        <v>22465515</v>
      </c>
      <c r="P14" s="265">
        <v>19735497.309999999</v>
      </c>
      <c r="Q14" s="265">
        <f t="shared" si="0"/>
        <v>19735497.309999999</v>
      </c>
      <c r="R14" s="265">
        <f>IFERROR(O14/M14*100,0)</f>
        <v>100.96209071630253</v>
      </c>
      <c r="S14" s="265">
        <f>IFERROR(O14/N14*100,0)</f>
        <v>100</v>
      </c>
      <c r="T14" s="265">
        <f>IFERROR(P14/M14*100,0)</f>
        <v>88.693140119136572</v>
      </c>
      <c r="U14" s="265">
        <f>IFERROR(P14/N14*100,0)</f>
        <v>87.847963022436829</v>
      </c>
    </row>
    <row r="15" spans="1:21" s="266" customFormat="1" ht="22.5">
      <c r="A15" s="267"/>
      <c r="B15" s="267"/>
      <c r="C15" s="267">
        <v>2</v>
      </c>
      <c r="D15" s="267"/>
      <c r="E15" s="267"/>
      <c r="F15" s="268" t="s">
        <v>315</v>
      </c>
      <c r="G15" s="269"/>
      <c r="H15" s="306"/>
      <c r="I15" s="307"/>
      <c r="J15" s="307"/>
      <c r="K15" s="264"/>
      <c r="L15" s="264"/>
      <c r="M15" s="261">
        <v>19012602</v>
      </c>
      <c r="N15" s="265">
        <v>19012602</v>
      </c>
      <c r="O15" s="265">
        <v>18995929.030000001</v>
      </c>
      <c r="P15" s="265">
        <v>18626354.43</v>
      </c>
      <c r="Q15" s="265">
        <f t="shared" si="0"/>
        <v>18626354.43</v>
      </c>
      <c r="R15" s="265"/>
      <c r="S15" s="265"/>
      <c r="T15" s="267"/>
      <c r="U15" s="270"/>
    </row>
    <row r="16" spans="1:21" s="266" customFormat="1" ht="15.6" customHeight="1">
      <c r="A16" s="267"/>
      <c r="B16" s="267"/>
      <c r="C16" s="267"/>
      <c r="D16" s="267">
        <v>3</v>
      </c>
      <c r="E16" s="267"/>
      <c r="F16" s="268" t="s">
        <v>382</v>
      </c>
      <c r="G16" s="269"/>
      <c r="H16" s="306"/>
      <c r="I16" s="307"/>
      <c r="J16" s="307"/>
      <c r="K16" s="264"/>
      <c r="L16" s="264"/>
      <c r="M16" s="261">
        <v>19012602</v>
      </c>
      <c r="N16" s="265">
        <v>19012602</v>
      </c>
      <c r="O16" s="265">
        <v>18995929.030000001</v>
      </c>
      <c r="P16" s="265">
        <v>18626354.43</v>
      </c>
      <c r="Q16" s="265">
        <f t="shared" si="0"/>
        <v>18626354.43</v>
      </c>
      <c r="R16" s="265"/>
      <c r="S16" s="265"/>
      <c r="T16" s="267"/>
      <c r="U16" s="270"/>
    </row>
    <row r="17" spans="1:21" s="266" customFormat="1" ht="48" customHeight="1">
      <c r="A17" s="267"/>
      <c r="B17" s="267"/>
      <c r="C17" s="267"/>
      <c r="D17" s="267"/>
      <c r="E17" s="267">
        <v>222</v>
      </c>
      <c r="F17" s="268" t="s">
        <v>383</v>
      </c>
      <c r="G17" s="269" t="s">
        <v>381</v>
      </c>
      <c r="H17" s="306">
        <v>0</v>
      </c>
      <c r="I17" s="307">
        <v>2241</v>
      </c>
      <c r="J17" s="307">
        <v>2241</v>
      </c>
      <c r="K17" s="305">
        <f>IFERROR(J17/H17,0)</f>
        <v>0</v>
      </c>
      <c r="L17" s="305">
        <f>IFERROR(J17/I17,0)</f>
        <v>1</v>
      </c>
      <c r="M17" s="261">
        <v>19012602</v>
      </c>
      <c r="N17" s="265">
        <v>19012602</v>
      </c>
      <c r="O17" s="265">
        <v>18995929.030000001</v>
      </c>
      <c r="P17" s="265">
        <v>18626354.43</v>
      </c>
      <c r="Q17" s="265">
        <f t="shared" si="0"/>
        <v>18626354.43</v>
      </c>
      <c r="R17" s="265">
        <f>IFERROR(O17/M17*100,0)</f>
        <v>99.912305690720288</v>
      </c>
      <c r="S17" s="265">
        <f>IFERROR(O17/N17*100,0)</f>
        <v>99.912305690720288</v>
      </c>
      <c r="T17" s="265">
        <f>IFERROR(P17/M17*100,0)</f>
        <v>97.968465494622976</v>
      </c>
      <c r="U17" s="265">
        <f>IFERROR(P17/N17*100,0)</f>
        <v>97.968465494622976</v>
      </c>
    </row>
    <row r="18" spans="1:21" s="266" customFormat="1" ht="15" customHeight="1">
      <c r="A18" s="267"/>
      <c r="B18" s="267"/>
      <c r="C18" s="267"/>
      <c r="D18" s="267"/>
      <c r="E18" s="267"/>
      <c r="F18" s="267"/>
      <c r="G18" s="267"/>
      <c r="H18" s="267"/>
      <c r="I18" s="264"/>
      <c r="J18" s="264"/>
      <c r="K18" s="264"/>
      <c r="L18" s="264"/>
      <c r="M18" s="264"/>
      <c r="N18" s="265"/>
      <c r="O18" s="265"/>
      <c r="P18" s="265"/>
      <c r="Q18" s="265"/>
      <c r="R18" s="265"/>
      <c r="S18" s="265"/>
      <c r="T18" s="267"/>
      <c r="U18" s="270"/>
    </row>
    <row r="19" spans="1:21" s="266" customFormat="1" ht="15" customHeight="1">
      <c r="A19" s="416"/>
      <c r="B19" s="416"/>
      <c r="C19" s="416"/>
      <c r="D19" s="416"/>
      <c r="E19" s="416"/>
      <c r="F19" s="417" t="s">
        <v>297</v>
      </c>
      <c r="G19" s="416"/>
      <c r="H19" s="416"/>
      <c r="I19" s="418"/>
      <c r="J19" s="418"/>
      <c r="K19" s="418"/>
      <c r="L19" s="423"/>
      <c r="M19" s="412">
        <f>+M10</f>
        <v>41264038</v>
      </c>
      <c r="N19" s="412">
        <f>+N10</f>
        <v>41478117</v>
      </c>
      <c r="O19" s="412">
        <f>+O10</f>
        <v>41461444.030000001</v>
      </c>
      <c r="P19" s="412">
        <f>+P10</f>
        <v>38361851.739999995</v>
      </c>
      <c r="Q19" s="412">
        <f>+Q10</f>
        <v>38361851.739999995</v>
      </c>
      <c r="R19" s="424"/>
      <c r="S19" s="424"/>
      <c r="T19" s="422"/>
      <c r="U19" s="425"/>
    </row>
    <row r="20" spans="1:21" s="266" customFormat="1" ht="15" customHeight="1">
      <c r="A20" s="272"/>
      <c r="B20" s="272"/>
      <c r="C20" s="272"/>
      <c r="D20" s="272"/>
      <c r="E20" s="272"/>
      <c r="F20" s="272"/>
      <c r="G20" s="272"/>
      <c r="H20" s="272"/>
      <c r="I20" s="273"/>
      <c r="J20" s="273"/>
      <c r="K20" s="273"/>
      <c r="L20" s="273"/>
      <c r="M20" s="273"/>
      <c r="N20" s="274"/>
      <c r="O20" s="274"/>
      <c r="P20" s="274"/>
      <c r="Q20" s="274"/>
      <c r="R20" s="274"/>
      <c r="S20" s="274"/>
      <c r="T20" s="272"/>
      <c r="U20"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17"/>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8.140625" style="32" customWidth="1"/>
    <col min="20" max="20" width="6.7109375" style="32" customWidth="1"/>
    <col min="21" max="21" width="7.855468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838</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45" customHeight="1">
      <c r="A10" s="267">
        <v>4</v>
      </c>
      <c r="B10" s="267"/>
      <c r="C10" s="267"/>
      <c r="D10" s="267"/>
      <c r="E10" s="267"/>
      <c r="F10" s="268" t="s">
        <v>314</v>
      </c>
      <c r="G10" s="269"/>
      <c r="H10" s="267"/>
      <c r="I10" s="264"/>
      <c r="J10" s="264"/>
      <c r="K10" s="264"/>
      <c r="L10" s="264"/>
      <c r="M10" s="261">
        <v>0</v>
      </c>
      <c r="N10" s="265">
        <v>815231.02</v>
      </c>
      <c r="O10" s="265">
        <v>815231.02</v>
      </c>
      <c r="P10" s="265">
        <v>163138.93</v>
      </c>
      <c r="Q10" s="265">
        <f>+P10</f>
        <v>163138.93</v>
      </c>
      <c r="R10" s="265"/>
      <c r="S10" s="265"/>
      <c r="T10" s="267"/>
      <c r="U10" s="270"/>
    </row>
    <row r="11" spans="1:21" s="266" customFormat="1" ht="11.25">
      <c r="A11" s="267"/>
      <c r="B11" s="267">
        <v>2</v>
      </c>
      <c r="C11" s="267"/>
      <c r="D11" s="267"/>
      <c r="E11" s="267"/>
      <c r="F11" s="268" t="s">
        <v>306</v>
      </c>
      <c r="G11" s="269"/>
      <c r="H11" s="267"/>
      <c r="I11" s="264"/>
      <c r="J11" s="264"/>
      <c r="K11" s="264"/>
      <c r="L11" s="264"/>
      <c r="M11" s="261">
        <v>0</v>
      </c>
      <c r="N11" s="265">
        <v>815231.02</v>
      </c>
      <c r="O11" s="265">
        <v>815231.02</v>
      </c>
      <c r="P11" s="265">
        <v>163138.93</v>
      </c>
      <c r="Q11" s="265">
        <f>+P11</f>
        <v>163138.93</v>
      </c>
      <c r="R11" s="265"/>
      <c r="S11" s="265"/>
      <c r="T11" s="267"/>
      <c r="U11" s="270"/>
    </row>
    <row r="12" spans="1:21" s="266" customFormat="1" ht="11.25">
      <c r="A12" s="267"/>
      <c r="B12" s="267"/>
      <c r="C12" s="267">
        <v>1</v>
      </c>
      <c r="D12" s="267"/>
      <c r="E12" s="267"/>
      <c r="F12" s="268" t="s">
        <v>370</v>
      </c>
      <c r="G12" s="269"/>
      <c r="H12" s="267"/>
      <c r="I12" s="264"/>
      <c r="J12" s="264"/>
      <c r="K12" s="264"/>
      <c r="L12" s="264"/>
      <c r="M12" s="261">
        <v>0</v>
      </c>
      <c r="N12" s="265">
        <v>815231.02</v>
      </c>
      <c r="O12" s="265">
        <v>815231.02</v>
      </c>
      <c r="P12" s="265">
        <v>163138.93</v>
      </c>
      <c r="Q12" s="265">
        <f>+P12</f>
        <v>163138.93</v>
      </c>
      <c r="R12" s="265"/>
      <c r="S12" s="265"/>
      <c r="T12" s="267"/>
      <c r="U12" s="270"/>
    </row>
    <row r="13" spans="1:21" s="266" customFormat="1" ht="43.9" customHeight="1">
      <c r="A13" s="267"/>
      <c r="B13" s="267"/>
      <c r="C13" s="267"/>
      <c r="D13" s="267">
        <v>3</v>
      </c>
      <c r="E13" s="267"/>
      <c r="F13" s="268" t="s">
        <v>363</v>
      </c>
      <c r="G13" s="269"/>
      <c r="H13" s="267"/>
      <c r="I13" s="264"/>
      <c r="J13" s="264"/>
      <c r="K13" s="264"/>
      <c r="L13" s="264"/>
      <c r="M13" s="261">
        <v>0</v>
      </c>
      <c r="N13" s="265">
        <v>815231.02</v>
      </c>
      <c r="O13" s="265">
        <v>815231.02</v>
      </c>
      <c r="P13" s="265">
        <v>163138.93</v>
      </c>
      <c r="Q13" s="265">
        <f>+P13</f>
        <v>163138.93</v>
      </c>
      <c r="R13" s="265"/>
      <c r="S13" s="265"/>
      <c r="T13" s="267"/>
      <c r="U13" s="270"/>
    </row>
    <row r="14" spans="1:21" s="266" customFormat="1" ht="33.75">
      <c r="A14" s="267"/>
      <c r="B14" s="267"/>
      <c r="C14" s="267"/>
      <c r="D14" s="267"/>
      <c r="E14" s="267">
        <v>206</v>
      </c>
      <c r="F14" s="268" t="s">
        <v>374</v>
      </c>
      <c r="G14" s="269" t="s">
        <v>375</v>
      </c>
      <c r="H14" s="310">
        <v>0</v>
      </c>
      <c r="I14" s="311">
        <v>0.20699999999999999</v>
      </c>
      <c r="J14" s="311">
        <v>0.20699999999999999</v>
      </c>
      <c r="K14" s="305">
        <f>IFERROR(J14/H14,0)</f>
        <v>0</v>
      </c>
      <c r="L14" s="305">
        <f>IFERROR(J14/I14,0)</f>
        <v>1</v>
      </c>
      <c r="M14" s="261">
        <v>0</v>
      </c>
      <c r="N14" s="265">
        <v>815231.02</v>
      </c>
      <c r="O14" s="265">
        <v>815231.02</v>
      </c>
      <c r="P14" s="265">
        <v>163138.93</v>
      </c>
      <c r="Q14" s="265">
        <f>+P14</f>
        <v>163138.93</v>
      </c>
      <c r="R14" s="265">
        <f>IFERROR(O14/M14*100,0)</f>
        <v>0</v>
      </c>
      <c r="S14" s="265">
        <f>IFERROR(O14/N14*100,0)</f>
        <v>100</v>
      </c>
      <c r="T14" s="265">
        <f>IFERROR(P14/M14*100,0)</f>
        <v>0</v>
      </c>
      <c r="U14" s="265">
        <f>IFERROR(P14/N14*100,0)</f>
        <v>20.011374199180988</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815231.02</v>
      </c>
      <c r="O16" s="412">
        <f>+O10</f>
        <v>815231.02</v>
      </c>
      <c r="P16" s="412">
        <f>+P10</f>
        <v>163138.93</v>
      </c>
      <c r="Q16" s="412">
        <f>+Q10</f>
        <v>163138.93</v>
      </c>
      <c r="R16" s="419"/>
      <c r="S16" s="419"/>
      <c r="T16" s="416"/>
      <c r="U16" s="420"/>
    </row>
    <row r="17" spans="1:21" s="266" customFormat="1" ht="15" customHeight="1">
      <c r="A17" s="272"/>
      <c r="B17" s="272"/>
      <c r="C17" s="272"/>
      <c r="D17" s="272"/>
      <c r="E17" s="272"/>
      <c r="F17" s="272"/>
      <c r="G17" s="272"/>
      <c r="H17" s="272"/>
      <c r="I17" s="273"/>
      <c r="J17" s="273"/>
      <c r="K17" s="273"/>
      <c r="L17" s="273"/>
      <c r="M17" s="273"/>
      <c r="N17" s="274"/>
      <c r="O17" s="274"/>
      <c r="P17" s="274"/>
      <c r="Q17" s="274"/>
      <c r="R17" s="274"/>
      <c r="S17" s="274"/>
      <c r="T17" s="272"/>
      <c r="U17"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17"/>
  <sheetViews>
    <sheetView showGridLines="0" zoomScale="85" zoomScaleNormal="85" zoomScaleSheetLayoutView="70" workbookViewId="0">
      <selection activeCell="K20" sqref="K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4" style="32" customWidth="1"/>
    <col min="11" max="12" width="6.7109375" style="32" customWidth="1"/>
    <col min="13" max="17" width="15.7109375" style="32" customWidth="1"/>
    <col min="18" max="18" width="6.7109375" style="32" customWidth="1"/>
    <col min="19" max="19" width="8.28515625" style="32" customWidth="1"/>
    <col min="20" max="20" width="6.7109375" style="32" customWidth="1"/>
    <col min="21" max="21" width="8.2851562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53.45" customHeight="1">
      <c r="A2" s="614" t="s">
        <v>836</v>
      </c>
      <c r="B2" s="615"/>
      <c r="C2" s="615"/>
      <c r="D2" s="615"/>
      <c r="E2" s="615"/>
      <c r="F2" s="615"/>
      <c r="G2" s="615"/>
      <c r="H2" s="615"/>
      <c r="I2" s="615"/>
      <c r="J2" s="615"/>
      <c r="K2" s="615"/>
      <c r="L2" s="615"/>
      <c r="M2" s="615"/>
      <c r="N2" s="615"/>
      <c r="O2" s="615"/>
      <c r="P2" s="615"/>
      <c r="Q2" s="615"/>
      <c r="R2" s="615"/>
      <c r="S2" s="615"/>
      <c r="T2" s="615"/>
      <c r="U2" s="616"/>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3"/>
      <c r="B8" s="595"/>
      <c r="C8" s="595"/>
      <c r="D8" s="595"/>
      <c r="E8" s="595"/>
      <c r="F8" s="595"/>
      <c r="G8" s="595"/>
      <c r="H8" s="518" t="s">
        <v>123</v>
      </c>
      <c r="I8" s="518" t="s">
        <v>186</v>
      </c>
      <c r="J8" s="518" t="s">
        <v>47</v>
      </c>
      <c r="K8" s="492" t="s">
        <v>49</v>
      </c>
      <c r="L8" s="492" t="s">
        <v>50</v>
      </c>
      <c r="M8" s="518" t="s">
        <v>119</v>
      </c>
      <c r="N8" s="518" t="s">
        <v>118</v>
      </c>
      <c r="O8" s="518" t="s">
        <v>51</v>
      </c>
      <c r="P8" s="518" t="s">
        <v>52</v>
      </c>
      <c r="Q8" s="518" t="s">
        <v>110</v>
      </c>
      <c r="R8" s="492" t="s">
        <v>111</v>
      </c>
      <c r="S8" s="492" t="s">
        <v>112</v>
      </c>
      <c r="T8" s="492" t="s">
        <v>113</v>
      </c>
      <c r="U8" s="492" t="s">
        <v>114</v>
      </c>
    </row>
    <row r="9" spans="1:21" s="84" customFormat="1" ht="15" customHeight="1">
      <c r="A9" s="82"/>
      <c r="B9" s="82"/>
      <c r="C9" s="82"/>
      <c r="D9" s="82"/>
      <c r="E9" s="82"/>
      <c r="F9" s="82"/>
      <c r="G9" s="83"/>
      <c r="H9" s="83"/>
      <c r="I9" s="83"/>
      <c r="J9" s="83"/>
      <c r="K9" s="83"/>
      <c r="L9" s="83"/>
      <c r="M9" s="83"/>
      <c r="N9" s="83"/>
      <c r="O9" s="83"/>
      <c r="P9" s="83"/>
      <c r="Q9" s="83"/>
      <c r="R9" s="83"/>
      <c r="S9" s="83"/>
      <c r="T9" s="83"/>
      <c r="U9" s="83"/>
    </row>
    <row r="10" spans="1:21" s="266" customFormat="1" ht="30" customHeight="1">
      <c r="A10" s="267">
        <v>1</v>
      </c>
      <c r="B10" s="267"/>
      <c r="C10" s="267"/>
      <c r="D10" s="267"/>
      <c r="E10" s="267"/>
      <c r="F10" s="268" t="s">
        <v>305</v>
      </c>
      <c r="G10" s="269"/>
      <c r="H10" s="267"/>
      <c r="I10" s="264"/>
      <c r="J10" s="264"/>
      <c r="K10" s="264"/>
      <c r="L10" s="264"/>
      <c r="M10" s="264">
        <v>0</v>
      </c>
      <c r="N10" s="265">
        <v>859000</v>
      </c>
      <c r="O10" s="265">
        <v>859000</v>
      </c>
      <c r="P10" s="265">
        <v>858999.98</v>
      </c>
      <c r="Q10" s="265">
        <f>+P10</f>
        <v>858999.98</v>
      </c>
      <c r="R10" s="265"/>
      <c r="S10" s="265"/>
      <c r="T10" s="267"/>
      <c r="U10" s="270"/>
    </row>
    <row r="11" spans="1:21" s="266" customFormat="1" ht="11.25">
      <c r="A11" s="267"/>
      <c r="B11" s="267">
        <v>2</v>
      </c>
      <c r="C11" s="267"/>
      <c r="D11" s="267"/>
      <c r="E11" s="267"/>
      <c r="F11" s="268" t="s">
        <v>306</v>
      </c>
      <c r="G11" s="269"/>
      <c r="H11" s="267"/>
      <c r="I11" s="264"/>
      <c r="J11" s="264"/>
      <c r="K11" s="264"/>
      <c r="L11" s="264"/>
      <c r="M11" s="264">
        <v>0</v>
      </c>
      <c r="N11" s="265">
        <v>859000</v>
      </c>
      <c r="O11" s="265">
        <v>859000</v>
      </c>
      <c r="P11" s="265">
        <v>858999.98</v>
      </c>
      <c r="Q11" s="265">
        <f>+P11</f>
        <v>858999.98</v>
      </c>
      <c r="R11" s="265"/>
      <c r="S11" s="265"/>
      <c r="T11" s="267"/>
      <c r="U11" s="270"/>
    </row>
    <row r="12" spans="1:21" s="266" customFormat="1" ht="28.9" customHeight="1">
      <c r="A12" s="267"/>
      <c r="B12" s="267"/>
      <c r="C12" s="267">
        <v>4</v>
      </c>
      <c r="D12" s="267"/>
      <c r="E12" s="267"/>
      <c r="F12" s="268" t="s">
        <v>330</v>
      </c>
      <c r="G12" s="269"/>
      <c r="H12" s="267"/>
      <c r="I12" s="264"/>
      <c r="J12" s="264"/>
      <c r="K12" s="264"/>
      <c r="L12" s="264"/>
      <c r="M12" s="264">
        <v>0</v>
      </c>
      <c r="N12" s="265">
        <v>859000</v>
      </c>
      <c r="O12" s="265">
        <v>859000</v>
      </c>
      <c r="P12" s="265">
        <v>858999.98</v>
      </c>
      <c r="Q12" s="265">
        <f>+P12</f>
        <v>858999.98</v>
      </c>
      <c r="R12" s="265"/>
      <c r="S12" s="265"/>
      <c r="T12" s="267"/>
      <c r="U12" s="270"/>
    </row>
    <row r="13" spans="1:21" s="266" customFormat="1" ht="11.25">
      <c r="A13" s="267"/>
      <c r="B13" s="267"/>
      <c r="C13" s="267"/>
      <c r="D13" s="267">
        <v>2</v>
      </c>
      <c r="E13" s="267"/>
      <c r="F13" s="268" t="s">
        <v>333</v>
      </c>
      <c r="G13" s="269"/>
      <c r="H13" s="267"/>
      <c r="I13" s="264"/>
      <c r="J13" s="264"/>
      <c r="K13" s="264"/>
      <c r="L13" s="264"/>
      <c r="M13" s="264">
        <v>0</v>
      </c>
      <c r="N13" s="265">
        <v>859000</v>
      </c>
      <c r="O13" s="265">
        <v>859000</v>
      </c>
      <c r="P13" s="265">
        <v>858999.98</v>
      </c>
      <c r="Q13" s="265">
        <f>+P13</f>
        <v>858999.98</v>
      </c>
      <c r="R13" s="265"/>
      <c r="S13" s="265"/>
      <c r="T13" s="267"/>
      <c r="U13" s="270"/>
    </row>
    <row r="14" spans="1:21" s="266" customFormat="1" ht="22.5">
      <c r="A14" s="267"/>
      <c r="B14" s="267"/>
      <c r="C14" s="267"/>
      <c r="D14" s="267"/>
      <c r="E14" s="267">
        <v>215</v>
      </c>
      <c r="F14" s="268" t="s">
        <v>345</v>
      </c>
      <c r="G14" s="269" t="s">
        <v>303</v>
      </c>
      <c r="H14" s="312">
        <v>0</v>
      </c>
      <c r="I14" s="300">
        <v>1</v>
      </c>
      <c r="J14" s="300">
        <v>1</v>
      </c>
      <c r="K14" s="305">
        <f>IFERROR(J14/H14,0)</f>
        <v>0</v>
      </c>
      <c r="L14" s="305">
        <f>IFERROR(J14/I14,0)</f>
        <v>1</v>
      </c>
      <c r="M14" s="264">
        <v>0</v>
      </c>
      <c r="N14" s="265">
        <v>859000</v>
      </c>
      <c r="O14" s="265">
        <v>859000</v>
      </c>
      <c r="P14" s="265">
        <v>858999.98</v>
      </c>
      <c r="Q14" s="265">
        <f>+P14</f>
        <v>858999.98</v>
      </c>
      <c r="R14" s="265">
        <f>IFERROR(O14/M14*100,0)</f>
        <v>0</v>
      </c>
      <c r="S14" s="265">
        <f>IFERROR(O14/N14*100,0)</f>
        <v>100</v>
      </c>
      <c r="T14" s="265">
        <f>IFERROR(P14/M14*100,0)</f>
        <v>0</v>
      </c>
      <c r="U14" s="265">
        <f>IFERROR(P14/N14*100,0)</f>
        <v>99.999997671711299</v>
      </c>
    </row>
    <row r="15" spans="1:21" s="266" customFormat="1" ht="15" customHeight="1">
      <c r="A15" s="267"/>
      <c r="B15" s="267"/>
      <c r="C15" s="267"/>
      <c r="D15" s="267"/>
      <c r="E15" s="267"/>
      <c r="F15" s="267"/>
      <c r="G15" s="267"/>
      <c r="H15" s="267"/>
      <c r="I15" s="264"/>
      <c r="J15" s="264"/>
      <c r="K15" s="264"/>
      <c r="L15" s="264"/>
      <c r="M15" s="264"/>
      <c r="N15" s="265"/>
      <c r="O15" s="265"/>
      <c r="P15" s="265"/>
      <c r="Q15" s="265"/>
      <c r="R15" s="265"/>
      <c r="S15" s="265"/>
      <c r="T15" s="267"/>
      <c r="U15" s="270"/>
    </row>
    <row r="16" spans="1:21" s="266" customFormat="1" ht="15" customHeight="1">
      <c r="A16" s="416"/>
      <c r="B16" s="416"/>
      <c r="C16" s="416"/>
      <c r="D16" s="416"/>
      <c r="E16" s="416"/>
      <c r="F16" s="417" t="s">
        <v>297</v>
      </c>
      <c r="G16" s="416"/>
      <c r="H16" s="416"/>
      <c r="I16" s="418"/>
      <c r="J16" s="418"/>
      <c r="K16" s="418"/>
      <c r="L16" s="418"/>
      <c r="M16" s="412">
        <f>+M10</f>
        <v>0</v>
      </c>
      <c r="N16" s="412">
        <f>+N10</f>
        <v>859000</v>
      </c>
      <c r="O16" s="412">
        <f>+O10</f>
        <v>859000</v>
      </c>
      <c r="P16" s="412">
        <f>+P10</f>
        <v>858999.98</v>
      </c>
      <c r="Q16" s="412">
        <f>+Q10</f>
        <v>858999.98</v>
      </c>
      <c r="R16" s="419"/>
      <c r="S16" s="419"/>
      <c r="T16" s="416"/>
      <c r="U16" s="420"/>
    </row>
    <row r="17" spans="1:21" s="266" customFormat="1" ht="15" customHeight="1">
      <c r="A17" s="272"/>
      <c r="B17" s="272"/>
      <c r="C17" s="272"/>
      <c r="D17" s="272"/>
      <c r="E17" s="272"/>
      <c r="F17" s="272"/>
      <c r="G17" s="272"/>
      <c r="H17" s="272"/>
      <c r="I17" s="273"/>
      <c r="J17" s="273"/>
      <c r="K17" s="273"/>
      <c r="L17" s="273"/>
      <c r="M17" s="273"/>
      <c r="N17" s="274"/>
      <c r="O17" s="274"/>
      <c r="P17" s="274"/>
      <c r="Q17" s="274"/>
      <c r="R17" s="274"/>
      <c r="S17" s="274"/>
      <c r="T17" s="272"/>
      <c r="U17" s="275"/>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19"/>
  <sheetViews>
    <sheetView showGridLines="0" topLeftCell="A4" zoomScale="85" zoomScaleNormal="85" workbookViewId="0">
      <selection activeCell="C10" sqref="C10"/>
    </sheetView>
  </sheetViews>
  <sheetFormatPr baseColWidth="10" defaultColWidth="11.42578125" defaultRowHeight="13.5"/>
  <cols>
    <col min="1" max="1" width="19.28515625" style="1" customWidth="1"/>
    <col min="2" max="2" width="23.28515625" style="1" customWidth="1"/>
    <col min="3" max="3" width="23.42578125" style="1" customWidth="1"/>
    <col min="4" max="5" width="23.28515625" style="1" customWidth="1"/>
    <col min="6" max="6" width="19" style="1" customWidth="1"/>
    <col min="7" max="7" width="18.28515625" style="1" customWidth="1"/>
    <col min="8" max="16384" width="11.42578125" style="1"/>
  </cols>
  <sheetData>
    <row r="1" spans="1:8" ht="35.1" customHeight="1">
      <c r="A1" s="568" t="s">
        <v>77</v>
      </c>
      <c r="B1" s="569"/>
      <c r="C1" s="569"/>
      <c r="D1" s="569"/>
      <c r="E1" s="569"/>
      <c r="F1" s="569"/>
      <c r="G1" s="570"/>
    </row>
    <row r="2" spans="1:8" ht="6.75" customHeight="1"/>
    <row r="3" spans="1:8" ht="17.25" customHeight="1">
      <c r="A3" s="571" t="s">
        <v>198</v>
      </c>
      <c r="B3" s="572"/>
      <c r="C3" s="572"/>
      <c r="D3" s="572"/>
      <c r="E3" s="572"/>
      <c r="F3" s="572"/>
      <c r="G3" s="573"/>
    </row>
    <row r="4" spans="1:8" ht="17.25" customHeight="1">
      <c r="A4" s="571" t="s">
        <v>202</v>
      </c>
      <c r="B4" s="572"/>
      <c r="C4" s="572"/>
      <c r="D4" s="572"/>
      <c r="E4" s="572"/>
      <c r="F4" s="572"/>
      <c r="G4" s="573"/>
    </row>
    <row r="5" spans="1:8" ht="25.5" customHeight="1">
      <c r="A5" s="566" t="s">
        <v>18</v>
      </c>
      <c r="B5" s="578" t="s">
        <v>96</v>
      </c>
      <c r="C5" s="579"/>
      <c r="D5" s="579"/>
      <c r="E5" s="580"/>
      <c r="F5" s="578" t="s">
        <v>88</v>
      </c>
      <c r="G5" s="580"/>
      <c r="H5" s="2"/>
    </row>
    <row r="6" spans="1:8" ht="25.5" customHeight="1">
      <c r="A6" s="581"/>
      <c r="B6" s="102" t="s">
        <v>184</v>
      </c>
      <c r="C6" s="102" t="s">
        <v>45</v>
      </c>
      <c r="D6" s="102" t="s">
        <v>46</v>
      </c>
      <c r="E6" s="102" t="s">
        <v>101</v>
      </c>
      <c r="F6" s="103" t="s">
        <v>102</v>
      </c>
      <c r="G6" s="103" t="s">
        <v>194</v>
      </c>
      <c r="H6" s="3"/>
    </row>
    <row r="7" spans="1:8" s="31" customFormat="1" ht="34.9" customHeight="1">
      <c r="A7" s="100" t="s">
        <v>97</v>
      </c>
      <c r="B7" s="258">
        <f>SUM(B8:B10)</f>
        <v>375170877.02000004</v>
      </c>
      <c r="C7" s="258">
        <f>SUM(C8:C10)</f>
        <v>375170877.02000004</v>
      </c>
      <c r="D7" s="258">
        <f>SUM(D8:D10)</f>
        <v>332515024.02999997</v>
      </c>
      <c r="E7" s="258">
        <f>SUM(E8:E10)</f>
        <v>332515024.02999997</v>
      </c>
      <c r="F7" s="98"/>
      <c r="G7" s="98"/>
    </row>
    <row r="8" spans="1:8" s="31" customFormat="1" ht="34.9" customHeight="1">
      <c r="A8" s="95">
        <v>1000</v>
      </c>
      <c r="B8" s="260">
        <v>164077134.56000003</v>
      </c>
      <c r="C8" s="260">
        <v>164077134.56000003</v>
      </c>
      <c r="D8" s="260">
        <v>155763818.60999995</v>
      </c>
      <c r="E8" s="260">
        <v>155763818.60999995</v>
      </c>
      <c r="F8" s="475">
        <f t="shared" ref="F8:G10" si="0">+C8-B8</f>
        <v>0</v>
      </c>
      <c r="G8" s="48">
        <f t="shared" si="0"/>
        <v>-8313315.9500000775</v>
      </c>
    </row>
    <row r="9" spans="1:8" s="31" customFormat="1" ht="34.9" customHeight="1">
      <c r="A9" s="95">
        <v>2000</v>
      </c>
      <c r="B9" s="260">
        <v>58316108.119999997</v>
      </c>
      <c r="C9" s="260">
        <v>58316108.119999997</v>
      </c>
      <c r="D9" s="260">
        <v>43995589.550000004</v>
      </c>
      <c r="E9" s="260">
        <v>43995589.550000004</v>
      </c>
      <c r="F9" s="475">
        <f t="shared" si="0"/>
        <v>0</v>
      </c>
      <c r="G9" s="48">
        <f t="shared" si="0"/>
        <v>-14320518.569999993</v>
      </c>
    </row>
    <row r="10" spans="1:8" s="31" customFormat="1" ht="34.9" customHeight="1">
      <c r="A10" s="95">
        <v>3000</v>
      </c>
      <c r="B10" s="260">
        <v>152777634.34</v>
      </c>
      <c r="C10" s="260">
        <v>152777634.34</v>
      </c>
      <c r="D10" s="260">
        <v>132755615.86999999</v>
      </c>
      <c r="E10" s="260">
        <v>132755615.86999999</v>
      </c>
      <c r="F10" s="475">
        <f t="shared" si="0"/>
        <v>0</v>
      </c>
      <c r="G10" s="48">
        <f t="shared" si="0"/>
        <v>-20022018.470000014</v>
      </c>
    </row>
    <row r="11" spans="1:8" s="31" customFormat="1" ht="34.9" customHeight="1">
      <c r="A11" s="4" t="s">
        <v>99</v>
      </c>
      <c r="B11" s="259">
        <f>SUM(B12:B15)</f>
        <v>354614133.53999996</v>
      </c>
      <c r="C11" s="259">
        <f>SUM(C12:C15)</f>
        <v>354614133.53999996</v>
      </c>
      <c r="D11" s="259">
        <f>SUM(D12:D15)</f>
        <v>343457455.65999997</v>
      </c>
      <c r="E11" s="259">
        <f>SUM(E12:E15)</f>
        <v>343457455.65999997</v>
      </c>
      <c r="F11" s="48"/>
      <c r="G11" s="48"/>
    </row>
    <row r="12" spans="1:8" s="31" customFormat="1" ht="34.9" customHeight="1">
      <c r="A12" s="256">
        <v>1000</v>
      </c>
      <c r="B12" s="260">
        <v>96493412.340000004</v>
      </c>
      <c r="C12" s="260">
        <v>96493412.340000004</v>
      </c>
      <c r="D12" s="260">
        <v>93527408.469999999</v>
      </c>
      <c r="E12" s="260">
        <v>93527408.469999999</v>
      </c>
      <c r="F12" s="475">
        <f t="shared" ref="F12:G15" si="1">+C12-B12</f>
        <v>0</v>
      </c>
      <c r="G12" s="48">
        <f t="shared" si="1"/>
        <v>-2966003.8700000048</v>
      </c>
    </row>
    <row r="13" spans="1:8" s="31" customFormat="1" ht="34.9" customHeight="1">
      <c r="A13" s="257">
        <v>2000</v>
      </c>
      <c r="B13" s="260">
        <v>34072450.380000003</v>
      </c>
      <c r="C13" s="260">
        <v>34072450.380000003</v>
      </c>
      <c r="D13" s="260">
        <v>26482252.09</v>
      </c>
      <c r="E13" s="260">
        <v>26482252.09</v>
      </c>
      <c r="F13" s="475">
        <f t="shared" si="1"/>
        <v>0</v>
      </c>
      <c r="G13" s="48">
        <f t="shared" si="1"/>
        <v>-7590198.2900000028</v>
      </c>
    </row>
    <row r="14" spans="1:8" s="31" customFormat="1" ht="34.9" customHeight="1">
      <c r="A14" s="257">
        <v>3000</v>
      </c>
      <c r="B14" s="260">
        <v>223805489.81999999</v>
      </c>
      <c r="C14" s="260">
        <v>223805489.81999999</v>
      </c>
      <c r="D14" s="260">
        <v>223447795.09999999</v>
      </c>
      <c r="E14" s="260">
        <v>223447795.09999999</v>
      </c>
      <c r="F14" s="475">
        <f t="shared" si="1"/>
        <v>0</v>
      </c>
      <c r="G14" s="48">
        <f t="shared" si="1"/>
        <v>-357694.71999999881</v>
      </c>
    </row>
    <row r="15" spans="1:8" s="31" customFormat="1" ht="34.9" customHeight="1">
      <c r="A15" s="257">
        <v>5000</v>
      </c>
      <c r="B15" s="260">
        <v>242781</v>
      </c>
      <c r="C15" s="260">
        <v>242781</v>
      </c>
      <c r="D15" s="260">
        <v>0</v>
      </c>
      <c r="E15" s="260">
        <v>0</v>
      </c>
      <c r="F15" s="475">
        <f t="shared" si="1"/>
        <v>0</v>
      </c>
      <c r="G15" s="48">
        <f t="shared" si="1"/>
        <v>-242781</v>
      </c>
    </row>
    <row r="16" spans="1:8" s="31" customFormat="1" ht="34.9" customHeight="1">
      <c r="A16" s="382" t="s">
        <v>297</v>
      </c>
      <c r="B16" s="394">
        <f>+B7+B11</f>
        <v>729785010.55999994</v>
      </c>
      <c r="C16" s="394">
        <f>+C7+C11</f>
        <v>729785010.55999994</v>
      </c>
      <c r="D16" s="394">
        <f>+D7+D11</f>
        <v>675972479.68999994</v>
      </c>
      <c r="E16" s="394">
        <f>+E7+E11</f>
        <v>675972479.68999994</v>
      </c>
      <c r="F16" s="395"/>
      <c r="G16" s="395"/>
    </row>
    <row r="17" spans="1:6">
      <c r="A17" s="16"/>
    </row>
    <row r="18" spans="1:6">
      <c r="A18" s="5"/>
      <c r="C18" s="7"/>
      <c r="D18" s="7"/>
      <c r="E18" s="7"/>
      <c r="F18" s="6"/>
    </row>
    <row r="19" spans="1:6">
      <c r="A19" s="8"/>
      <c r="C19" s="10"/>
      <c r="D19" s="10"/>
      <c r="E19" s="10"/>
      <c r="F19" s="9"/>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574803149606299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5"/>
  <sheetViews>
    <sheetView showGridLines="0" zoomScale="80" zoomScaleNormal="80" zoomScaleSheetLayoutView="70" workbookViewId="0">
      <selection activeCell="A18" sqref="A18"/>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696</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320"/>
    </row>
    <row r="8" spans="1:20" s="321" customFormat="1" ht="39.75" customHeight="1">
      <c r="A8" s="632" t="s">
        <v>697</v>
      </c>
      <c r="B8" s="633"/>
      <c r="C8" s="634"/>
    </row>
    <row r="9" spans="1:20" s="321" customFormat="1" ht="15" customHeight="1">
      <c r="A9" s="617"/>
      <c r="B9" s="618"/>
      <c r="C9" s="619"/>
    </row>
    <row r="10" spans="1:20" s="321" customFormat="1" ht="39.6" customHeight="1">
      <c r="A10" s="632" t="s">
        <v>1090</v>
      </c>
      <c r="B10" s="633"/>
      <c r="C10" s="634"/>
    </row>
    <row r="11" spans="1:20" s="321" customFormat="1" ht="15" customHeight="1">
      <c r="A11" s="617"/>
      <c r="B11" s="618"/>
      <c r="C11" s="619"/>
    </row>
    <row r="12" spans="1:20" s="321" customFormat="1" ht="15" customHeight="1">
      <c r="A12" s="620"/>
      <c r="B12" s="621"/>
      <c r="C12" s="622"/>
    </row>
    <row r="14" spans="1:20">
      <c r="A14" s="322"/>
      <c r="B14" s="322"/>
      <c r="C14" s="323"/>
    </row>
    <row r="15" spans="1:20">
      <c r="A15" s="324"/>
      <c r="B15" s="324"/>
      <c r="C15" s="325"/>
    </row>
  </sheetData>
  <mergeCells count="10">
    <mergeCell ref="A11:C11"/>
    <mergeCell ref="A12:C12"/>
    <mergeCell ref="A1:C1"/>
    <mergeCell ref="A3:C3"/>
    <mergeCell ref="A4:C4"/>
    <mergeCell ref="A5:C5"/>
    <mergeCell ref="A6:C6"/>
    <mergeCell ref="A8:C8"/>
    <mergeCell ref="A9:C9"/>
    <mergeCell ref="A10:C1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20"/>
  <sheetViews>
    <sheetView showGridLines="0" zoomScale="80" zoomScaleNormal="80" zoomScaleSheetLayoutView="70" workbookViewId="0">
      <selection activeCell="A15" sqref="A15:XFD15"/>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805</v>
      </c>
      <c r="B5" s="627"/>
      <c r="C5" s="628"/>
      <c r="D5" s="317"/>
      <c r="E5" s="317"/>
      <c r="F5" s="317"/>
      <c r="G5" s="317"/>
      <c r="H5" s="317"/>
      <c r="I5" s="317"/>
      <c r="J5" s="317"/>
      <c r="K5" s="317"/>
      <c r="L5" s="317"/>
      <c r="M5" s="317"/>
      <c r="N5" s="317"/>
      <c r="O5" s="317"/>
      <c r="P5" s="317"/>
      <c r="Q5" s="317"/>
      <c r="R5" s="317"/>
      <c r="S5" s="317"/>
      <c r="T5" s="317"/>
    </row>
    <row r="6" spans="1:20" ht="30" customHeight="1">
      <c r="A6" s="629" t="s">
        <v>806</v>
      </c>
      <c r="B6" s="630"/>
      <c r="C6" s="631"/>
    </row>
    <row r="7" spans="1:20" s="321" customFormat="1" ht="15" customHeight="1">
      <c r="A7" s="318"/>
      <c r="B7" s="319"/>
      <c r="C7" s="320"/>
    </row>
    <row r="8" spans="1:20" s="321" customFormat="1" ht="50.25" customHeight="1">
      <c r="A8" s="632" t="s">
        <v>1078</v>
      </c>
      <c r="B8" s="633"/>
      <c r="C8" s="634"/>
    </row>
    <row r="9" spans="1:20" s="321" customFormat="1" ht="24.75" customHeight="1">
      <c r="A9" s="635" t="s">
        <v>920</v>
      </c>
      <c r="B9" s="636"/>
      <c r="C9" s="637"/>
    </row>
    <row r="10" spans="1:20" s="321" customFormat="1" ht="48.6" customHeight="1">
      <c r="A10" s="635" t="s">
        <v>1079</v>
      </c>
      <c r="B10" s="636"/>
      <c r="C10" s="637"/>
    </row>
    <row r="11" spans="1:20" s="321" customFormat="1" ht="29.25" customHeight="1">
      <c r="A11" s="638" t="s">
        <v>921</v>
      </c>
      <c r="B11" s="639"/>
      <c r="C11" s="640"/>
    </row>
    <row r="12" spans="1:20" s="321" customFormat="1" ht="33" customHeight="1">
      <c r="A12" s="635" t="s">
        <v>922</v>
      </c>
      <c r="B12" s="636"/>
      <c r="C12" s="637"/>
    </row>
    <row r="13" spans="1:20" s="321" customFormat="1" ht="26.25" customHeight="1">
      <c r="A13" s="638" t="s">
        <v>923</v>
      </c>
      <c r="B13" s="639"/>
      <c r="C13" s="640"/>
    </row>
    <row r="14" spans="1:20" s="321" customFormat="1" ht="28.5" customHeight="1">
      <c r="A14" s="638" t="s">
        <v>924</v>
      </c>
      <c r="B14" s="639"/>
      <c r="C14" s="640"/>
    </row>
    <row r="15" spans="1:20" s="321" customFormat="1" ht="68.25" customHeight="1">
      <c r="A15" s="635" t="s">
        <v>1080</v>
      </c>
      <c r="B15" s="636"/>
      <c r="C15" s="637"/>
    </row>
    <row r="16" spans="1:20" s="321" customFormat="1" ht="54" customHeight="1">
      <c r="A16" s="641" t="s">
        <v>925</v>
      </c>
      <c r="B16" s="642"/>
      <c r="C16" s="643"/>
    </row>
    <row r="17" spans="1:3" s="321" customFormat="1" ht="15" customHeight="1">
      <c r="A17" s="620"/>
      <c r="B17" s="621"/>
      <c r="C17" s="622"/>
    </row>
    <row r="19" spans="1:3">
      <c r="A19" s="322"/>
      <c r="B19" s="322"/>
      <c r="C19" s="323"/>
    </row>
    <row r="20" spans="1:3">
      <c r="A20" s="324"/>
      <c r="B20" s="324"/>
      <c r="C20" s="325"/>
    </row>
  </sheetData>
  <mergeCells count="15">
    <mergeCell ref="A17:C17"/>
    <mergeCell ref="A13:C13"/>
    <mergeCell ref="A14:C14"/>
    <mergeCell ref="A15:C15"/>
    <mergeCell ref="A16:C16"/>
    <mergeCell ref="A12:C12"/>
    <mergeCell ref="A9:C9"/>
    <mergeCell ref="A10:C10"/>
    <mergeCell ref="A11:C11"/>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zoomScale="80" zoomScaleNormal="80" zoomScaleSheetLayoutView="70" workbookViewId="0">
      <selection activeCell="A9" sqref="A9:C9"/>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926</v>
      </c>
      <c r="B5" s="627"/>
      <c r="C5" s="628"/>
      <c r="D5" s="317"/>
      <c r="E5" s="317"/>
      <c r="F5" s="317"/>
      <c r="G5" s="317"/>
      <c r="H5" s="317"/>
      <c r="I5" s="317"/>
      <c r="J5" s="317"/>
      <c r="K5" s="317"/>
      <c r="L5" s="317"/>
      <c r="M5" s="317"/>
      <c r="N5" s="317"/>
      <c r="O5" s="317"/>
      <c r="P5" s="317"/>
      <c r="Q5" s="317"/>
      <c r="R5" s="317"/>
      <c r="S5" s="317"/>
      <c r="T5" s="317"/>
    </row>
    <row r="6" spans="1:20" ht="30" customHeight="1">
      <c r="A6" s="629" t="s">
        <v>927</v>
      </c>
      <c r="B6" s="630"/>
      <c r="C6" s="631"/>
    </row>
    <row r="7" spans="1:20" s="321" customFormat="1" ht="15" customHeight="1">
      <c r="A7" s="318"/>
      <c r="B7" s="319"/>
      <c r="C7" s="320"/>
    </row>
    <row r="8" spans="1:20" s="321" customFormat="1" ht="15" customHeight="1">
      <c r="A8" s="647"/>
      <c r="B8" s="648"/>
      <c r="C8" s="649"/>
    </row>
    <row r="9" spans="1:20" s="321" customFormat="1" ht="36.75" customHeight="1">
      <c r="A9" s="638" t="s">
        <v>1091</v>
      </c>
      <c r="B9" s="639"/>
      <c r="C9" s="640"/>
    </row>
    <row r="10" spans="1:20" s="321" customFormat="1" ht="15" customHeight="1">
      <c r="A10" s="644"/>
      <c r="B10" s="645"/>
      <c r="C10" s="646"/>
    </row>
    <row r="11" spans="1:20" s="321" customFormat="1" ht="15" customHeight="1">
      <c r="A11" s="620"/>
      <c r="B11" s="621"/>
      <c r="C11" s="622"/>
    </row>
    <row r="13" spans="1:20">
      <c r="A13" s="322"/>
      <c r="B13" s="322"/>
      <c r="C13" s="323"/>
    </row>
    <row r="14" spans="1:20">
      <c r="A14" s="324"/>
      <c r="B14" s="324"/>
      <c r="C14" s="325"/>
    </row>
  </sheetData>
  <mergeCells count="9">
    <mergeCell ref="A10:C10"/>
    <mergeCell ref="A11:C11"/>
    <mergeCell ref="A9:C9"/>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6"/>
  <sheetViews>
    <sheetView showGridLines="0" zoomScale="80" zoomScaleNormal="80" zoomScaleSheetLayoutView="70" workbookViewId="0">
      <selection activeCell="B20" sqref="B20"/>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929</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320"/>
    </row>
    <row r="8" spans="1:20" s="321" customFormat="1" ht="15" customHeight="1">
      <c r="A8" s="650"/>
      <c r="B8" s="651"/>
      <c r="C8" s="652"/>
    </row>
    <row r="9" spans="1:20" s="321" customFormat="1" ht="30.6" customHeight="1">
      <c r="A9" s="653" t="s">
        <v>1097</v>
      </c>
      <c r="B9" s="654"/>
      <c r="C9" s="655"/>
    </row>
    <row r="10" spans="1:20" s="321" customFormat="1" ht="15" customHeight="1">
      <c r="A10" s="617"/>
      <c r="B10" s="618"/>
      <c r="C10" s="619"/>
    </row>
    <row r="11" spans="1:20" s="321" customFormat="1" ht="43.15" customHeight="1">
      <c r="A11" s="653" t="s">
        <v>931</v>
      </c>
      <c r="B11" s="654"/>
      <c r="C11" s="655"/>
    </row>
    <row r="12" spans="1:20" s="321" customFormat="1" ht="15" customHeight="1">
      <c r="A12" s="617"/>
      <c r="B12" s="618"/>
      <c r="C12" s="619"/>
    </row>
    <row r="13" spans="1:20" s="321" customFormat="1" ht="15" customHeight="1">
      <c r="A13" s="620"/>
      <c r="B13" s="621"/>
      <c r="C13" s="622"/>
    </row>
    <row r="15" spans="1:20">
      <c r="A15" s="322"/>
      <c r="B15" s="322"/>
      <c r="C15" s="323"/>
    </row>
    <row r="16" spans="1:20">
      <c r="A16" s="324"/>
      <c r="B16" s="324"/>
      <c r="C16" s="325"/>
    </row>
  </sheetData>
  <mergeCells count="11">
    <mergeCell ref="A13:C13"/>
    <mergeCell ref="A9:C9"/>
    <mergeCell ref="A10:C10"/>
    <mergeCell ref="A11:C11"/>
    <mergeCell ref="A12:C12"/>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3"/>
  <sheetViews>
    <sheetView showGridLines="0" topLeftCell="A4" zoomScale="80" zoomScaleNormal="80" zoomScaleSheetLayoutView="70" workbookViewId="0">
      <selection activeCell="A8" sqref="A8:C8"/>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1051</v>
      </c>
      <c r="B5" s="627"/>
      <c r="C5" s="628"/>
      <c r="D5" s="317"/>
      <c r="E5" s="317"/>
      <c r="F5" s="317"/>
      <c r="G5" s="317"/>
      <c r="H5" s="317"/>
      <c r="I5" s="317"/>
      <c r="J5" s="317"/>
      <c r="K5" s="317"/>
      <c r="L5" s="317"/>
      <c r="M5" s="317"/>
      <c r="N5" s="317"/>
      <c r="O5" s="317"/>
      <c r="P5" s="317"/>
      <c r="Q5" s="317"/>
      <c r="R5" s="317"/>
      <c r="S5" s="317"/>
      <c r="T5" s="317"/>
    </row>
    <row r="6" spans="1:20" ht="30" customHeight="1">
      <c r="A6" s="629" t="s">
        <v>936</v>
      </c>
      <c r="B6" s="630"/>
      <c r="C6" s="631"/>
    </row>
    <row r="7" spans="1:20" s="321" customFormat="1" ht="27" customHeight="1">
      <c r="A7" s="318"/>
      <c r="B7" s="319"/>
      <c r="C7" s="458"/>
    </row>
    <row r="8" spans="1:20" s="321" customFormat="1" ht="34.9" customHeight="1">
      <c r="A8" s="653" t="s">
        <v>1096</v>
      </c>
      <c r="B8" s="654"/>
      <c r="C8" s="655"/>
    </row>
    <row r="9" spans="1:20" s="321" customFormat="1" ht="15" customHeight="1">
      <c r="A9" s="617"/>
      <c r="B9" s="618"/>
      <c r="C9" s="619"/>
    </row>
    <row r="10" spans="1:20" s="321" customFormat="1" ht="15" customHeight="1">
      <c r="A10" s="620"/>
      <c r="B10" s="621"/>
      <c r="C10" s="622"/>
    </row>
    <row r="12" spans="1:20">
      <c r="A12" s="322"/>
      <c r="B12" s="322"/>
      <c r="C12" s="323"/>
    </row>
    <row r="13" spans="1:20">
      <c r="A13" s="324"/>
      <c r="B13" s="324"/>
      <c r="C13" s="325"/>
    </row>
  </sheetData>
  <mergeCells count="8">
    <mergeCell ref="A8:C8"/>
    <mergeCell ref="A9:C9"/>
    <mergeCell ref="A10:C10"/>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topLeftCell="A4" zoomScale="80" zoomScaleNormal="80" zoomScaleSheetLayoutView="70" workbookViewId="0">
      <selection activeCell="A8" sqref="A8:C8"/>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1052</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458"/>
    </row>
    <row r="8" spans="1:20" s="321" customFormat="1" ht="15" customHeight="1">
      <c r="A8" s="617"/>
      <c r="B8" s="618"/>
      <c r="C8" s="619"/>
    </row>
    <row r="9" spans="1:20" s="321" customFormat="1" ht="33.6" customHeight="1">
      <c r="A9" s="653" t="s">
        <v>1095</v>
      </c>
      <c r="B9" s="654"/>
      <c r="C9" s="655"/>
    </row>
    <row r="10" spans="1:20" s="321" customFormat="1" ht="15" customHeight="1">
      <c r="A10" s="617"/>
      <c r="B10" s="618"/>
      <c r="C10" s="619"/>
    </row>
    <row r="11" spans="1:20" s="321" customFormat="1" ht="15" customHeight="1">
      <c r="A11" s="620"/>
      <c r="B11" s="621"/>
      <c r="C11" s="622"/>
    </row>
    <row r="13" spans="1:20">
      <c r="A13" s="322"/>
      <c r="B13" s="322"/>
      <c r="C13" s="323"/>
    </row>
    <row r="14" spans="1:20">
      <c r="A14" s="324"/>
      <c r="B14" s="324"/>
      <c r="C14" s="325"/>
    </row>
  </sheetData>
  <mergeCells count="9">
    <mergeCell ref="A9:C9"/>
    <mergeCell ref="A10:C10"/>
    <mergeCell ref="A11:C11"/>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zoomScale="80" zoomScaleNormal="80" zoomScaleSheetLayoutView="70" workbookViewId="0">
      <selection activeCell="A8" sqref="A8:C8"/>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1053</v>
      </c>
      <c r="B5" s="627"/>
      <c r="C5" s="628"/>
      <c r="D5" s="317"/>
      <c r="E5" s="317"/>
      <c r="F5" s="317"/>
      <c r="G5" s="317"/>
      <c r="H5" s="317"/>
      <c r="I5" s="317"/>
      <c r="J5" s="317"/>
      <c r="K5" s="317"/>
      <c r="L5" s="317"/>
      <c r="M5" s="317"/>
      <c r="N5" s="317"/>
      <c r="O5" s="317"/>
      <c r="P5" s="317"/>
      <c r="Q5" s="317"/>
      <c r="R5" s="317"/>
      <c r="S5" s="317"/>
      <c r="T5" s="317"/>
    </row>
    <row r="6" spans="1:20" ht="30" customHeight="1">
      <c r="A6" s="629" t="s">
        <v>936</v>
      </c>
      <c r="B6" s="630"/>
      <c r="C6" s="631"/>
    </row>
    <row r="7" spans="1:20" s="321" customFormat="1" ht="15" customHeight="1">
      <c r="A7" s="318"/>
      <c r="B7" s="319"/>
      <c r="C7" s="458"/>
    </row>
    <row r="8" spans="1:20" s="321" customFormat="1" ht="15" customHeight="1">
      <c r="A8" s="617"/>
      <c r="B8" s="618"/>
      <c r="C8" s="619"/>
    </row>
    <row r="9" spans="1:20" s="321" customFormat="1" ht="15" customHeight="1">
      <c r="A9" s="653" t="s">
        <v>1094</v>
      </c>
      <c r="B9" s="654"/>
      <c r="C9" s="655"/>
    </row>
    <row r="10" spans="1:20" s="321" customFormat="1" ht="15" customHeight="1">
      <c r="A10" s="617"/>
      <c r="B10" s="618"/>
      <c r="C10" s="619"/>
    </row>
    <row r="11" spans="1:20" s="321" customFormat="1" ht="15" customHeight="1">
      <c r="A11" s="620"/>
      <c r="B11" s="621"/>
      <c r="C11" s="622"/>
    </row>
    <row r="13" spans="1:20">
      <c r="A13" s="322"/>
      <c r="B13" s="322"/>
      <c r="C13" s="323"/>
    </row>
    <row r="14" spans="1:20">
      <c r="A14" s="324"/>
      <c r="B14" s="324"/>
      <c r="C14" s="325"/>
    </row>
  </sheetData>
  <mergeCells count="9">
    <mergeCell ref="A9:C9"/>
    <mergeCell ref="A10:C10"/>
    <mergeCell ref="A11:C11"/>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5"/>
  <sheetViews>
    <sheetView showGridLines="0" zoomScale="80" zoomScaleNormal="80" zoomScaleSheetLayoutView="70" workbookViewId="0">
      <selection activeCell="C17" sqref="C17"/>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932</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320"/>
    </row>
    <row r="8" spans="1:20" s="321" customFormat="1" ht="15" customHeight="1">
      <c r="A8" s="644"/>
      <c r="B8" s="645"/>
      <c r="C8" s="646"/>
    </row>
    <row r="9" spans="1:20" s="321" customFormat="1" ht="32.450000000000003" customHeight="1">
      <c r="A9" s="653" t="s">
        <v>1093</v>
      </c>
      <c r="B9" s="654"/>
      <c r="C9" s="655"/>
    </row>
    <row r="10" spans="1:20" s="321" customFormat="1" ht="15" customHeight="1">
      <c r="A10" s="617"/>
      <c r="B10" s="618"/>
      <c r="C10" s="619"/>
    </row>
    <row r="11" spans="1:20" s="321" customFormat="1" ht="15" customHeight="1">
      <c r="A11" s="617"/>
      <c r="B11" s="618"/>
      <c r="C11" s="619"/>
    </row>
    <row r="12" spans="1:20" s="321" customFormat="1" ht="15" customHeight="1">
      <c r="A12" s="620"/>
      <c r="B12" s="621"/>
      <c r="C12" s="622"/>
    </row>
    <row r="14" spans="1:20">
      <c r="A14" s="322"/>
      <c r="B14" s="322"/>
      <c r="C14" s="323"/>
    </row>
    <row r="15" spans="1:20">
      <c r="A15" s="324"/>
      <c r="B15" s="324"/>
      <c r="C15" s="325"/>
    </row>
  </sheetData>
  <mergeCells count="10">
    <mergeCell ref="A9:C9"/>
    <mergeCell ref="A10:C10"/>
    <mergeCell ref="A11:C11"/>
    <mergeCell ref="A12:C12"/>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5"/>
  <sheetViews>
    <sheetView showGridLines="0" zoomScale="80" zoomScaleNormal="80" zoomScaleSheetLayoutView="70" workbookViewId="0">
      <selection activeCell="A9" sqref="A9:C9"/>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933</v>
      </c>
      <c r="B5" s="627"/>
      <c r="C5" s="628"/>
      <c r="D5" s="317"/>
      <c r="E5" s="317"/>
      <c r="F5" s="317"/>
      <c r="G5" s="317"/>
      <c r="H5" s="317"/>
      <c r="I5" s="317"/>
      <c r="J5" s="317"/>
      <c r="K5" s="317"/>
      <c r="L5" s="317"/>
      <c r="M5" s="317"/>
      <c r="N5" s="317"/>
      <c r="O5" s="317"/>
      <c r="P5" s="317"/>
      <c r="Q5" s="317"/>
      <c r="R5" s="317"/>
      <c r="S5" s="317"/>
      <c r="T5" s="317"/>
    </row>
    <row r="6" spans="1:20" ht="30" customHeight="1">
      <c r="A6" s="629" t="s">
        <v>934</v>
      </c>
      <c r="B6" s="630"/>
      <c r="C6" s="631"/>
    </row>
    <row r="7" spans="1:20" s="321" customFormat="1" ht="15" customHeight="1">
      <c r="A7" s="318"/>
      <c r="B7" s="319"/>
      <c r="C7" s="320"/>
    </row>
    <row r="8" spans="1:20" s="321" customFormat="1" ht="15" customHeight="1">
      <c r="A8" s="653" t="s">
        <v>1098</v>
      </c>
      <c r="B8" s="654"/>
      <c r="C8" s="655"/>
    </row>
    <row r="9" spans="1:20" s="321" customFormat="1" ht="15" customHeight="1">
      <c r="A9" s="644"/>
      <c r="B9" s="645"/>
      <c r="C9" s="646"/>
    </row>
    <row r="10" spans="1:20" s="321" customFormat="1" ht="39.6" customHeight="1">
      <c r="A10" s="653" t="s">
        <v>1092</v>
      </c>
      <c r="B10" s="654"/>
      <c r="C10" s="655"/>
    </row>
    <row r="11" spans="1:20" s="321" customFormat="1" ht="15" customHeight="1">
      <c r="A11" s="617"/>
      <c r="B11" s="618"/>
      <c r="C11" s="619"/>
    </row>
    <row r="12" spans="1:20" s="321" customFormat="1" ht="15" customHeight="1">
      <c r="A12" s="620"/>
      <c r="B12" s="621"/>
      <c r="C12" s="622"/>
    </row>
    <row r="14" spans="1:20">
      <c r="A14" s="322"/>
      <c r="B14" s="322"/>
      <c r="C14" s="323"/>
    </row>
    <row r="15" spans="1:20">
      <c r="A15" s="324"/>
      <c r="B15" s="324"/>
      <c r="C15" s="325"/>
    </row>
  </sheetData>
  <mergeCells count="10">
    <mergeCell ref="A12:C12"/>
    <mergeCell ref="A8:C8"/>
    <mergeCell ref="A9:C9"/>
    <mergeCell ref="A10:C10"/>
    <mergeCell ref="A11:C11"/>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8"/>
  <sheetViews>
    <sheetView showGridLines="0" zoomScale="80" zoomScaleNormal="80" zoomScaleSheetLayoutView="70" workbookViewId="0">
      <selection activeCell="C36" sqref="C36"/>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935</v>
      </c>
      <c r="B5" s="627"/>
      <c r="C5" s="628"/>
      <c r="D5" s="317"/>
      <c r="E5" s="317"/>
      <c r="F5" s="317"/>
      <c r="G5" s="317"/>
      <c r="H5" s="317"/>
      <c r="I5" s="317"/>
      <c r="J5" s="317"/>
      <c r="K5" s="317"/>
      <c r="L5" s="317"/>
      <c r="M5" s="317"/>
      <c r="N5" s="317"/>
      <c r="O5" s="317"/>
      <c r="P5" s="317"/>
      <c r="Q5" s="317"/>
      <c r="R5" s="317"/>
      <c r="S5" s="317"/>
      <c r="T5" s="317"/>
    </row>
    <row r="6" spans="1:20" ht="30" customHeight="1">
      <c r="A6" s="629" t="s">
        <v>936</v>
      </c>
      <c r="B6" s="630"/>
      <c r="C6" s="631"/>
    </row>
    <row r="7" spans="1:20" s="321" customFormat="1" ht="15" customHeight="1">
      <c r="A7" s="318"/>
      <c r="B7" s="319"/>
      <c r="C7" s="320"/>
    </row>
    <row r="8" spans="1:20" s="321" customFormat="1" ht="15" customHeight="1">
      <c r="A8" s="635" t="s">
        <v>1102</v>
      </c>
      <c r="B8" s="636"/>
      <c r="C8" s="637"/>
    </row>
    <row r="9" spans="1:20" s="321" customFormat="1" ht="15" customHeight="1">
      <c r="A9" s="644"/>
      <c r="B9" s="645"/>
      <c r="C9" s="646"/>
    </row>
    <row r="10" spans="1:20" s="321" customFormat="1" ht="15" customHeight="1">
      <c r="A10" s="638" t="s">
        <v>1099</v>
      </c>
      <c r="B10" s="639"/>
      <c r="C10" s="640"/>
    </row>
    <row r="11" spans="1:20" s="321" customFormat="1" ht="15" customHeight="1">
      <c r="A11" s="644"/>
      <c r="B11" s="645"/>
      <c r="C11" s="646"/>
    </row>
    <row r="12" spans="1:20" s="321" customFormat="1" ht="15" customHeight="1">
      <c r="A12" s="638" t="s">
        <v>1100</v>
      </c>
      <c r="B12" s="639"/>
      <c r="C12" s="640"/>
    </row>
    <row r="13" spans="1:20" s="321" customFormat="1" ht="15" customHeight="1">
      <c r="A13" s="644"/>
      <c r="B13" s="645"/>
      <c r="C13" s="646"/>
    </row>
    <row r="14" spans="1:20" s="321" customFormat="1" ht="31.9" customHeight="1">
      <c r="A14" s="635" t="s">
        <v>1101</v>
      </c>
      <c r="B14" s="636"/>
      <c r="C14" s="637"/>
    </row>
    <row r="15" spans="1:20" s="321" customFormat="1" ht="15" customHeight="1">
      <c r="A15" s="620"/>
      <c r="B15" s="621"/>
      <c r="C15" s="622"/>
    </row>
    <row r="17" spans="1:3">
      <c r="A17" s="322"/>
      <c r="B17" s="322"/>
      <c r="C17" s="323"/>
    </row>
    <row r="18" spans="1:3">
      <c r="A18" s="324"/>
      <c r="B18" s="324"/>
      <c r="C18" s="325"/>
    </row>
  </sheetData>
  <mergeCells count="13">
    <mergeCell ref="A15:C15"/>
    <mergeCell ref="A12:C12"/>
    <mergeCell ref="A13:C13"/>
    <mergeCell ref="A14:C14"/>
    <mergeCell ref="A1:C1"/>
    <mergeCell ref="A3:C3"/>
    <mergeCell ref="A4:C4"/>
    <mergeCell ref="A5:C5"/>
    <mergeCell ref="A6:C6"/>
    <mergeCell ref="A8:C8"/>
    <mergeCell ref="A9:C9"/>
    <mergeCell ref="A10:C10"/>
    <mergeCell ref="A11:C11"/>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31"/>
  <sheetViews>
    <sheetView showGridLines="0" workbookViewId="0">
      <selection activeCell="D11" sqref="D11"/>
    </sheetView>
  </sheetViews>
  <sheetFormatPr baseColWidth="10" defaultColWidth="11.42578125" defaultRowHeight="13.5"/>
  <cols>
    <col min="1" max="1" width="13.28515625" style="1" customWidth="1"/>
    <col min="2" max="2" width="14.28515625" style="1" customWidth="1"/>
    <col min="3" max="3" width="13" style="1" customWidth="1"/>
    <col min="4" max="5" width="12.5703125" style="1" customWidth="1"/>
    <col min="6" max="6" width="11.7109375" style="1" customWidth="1"/>
    <col min="7" max="7" width="11" style="1" customWidth="1"/>
    <col min="8" max="8" width="6.5703125" style="1" customWidth="1"/>
    <col min="9" max="9" width="68.7109375" style="1" customWidth="1"/>
    <col min="10" max="16384" width="11.42578125" style="1"/>
  </cols>
  <sheetData>
    <row r="1" spans="1:10" ht="35.1" customHeight="1">
      <c r="A1" s="568" t="s">
        <v>83</v>
      </c>
      <c r="B1" s="569"/>
      <c r="C1" s="569"/>
      <c r="D1" s="569"/>
      <c r="E1" s="569"/>
      <c r="F1" s="569"/>
      <c r="G1" s="569"/>
      <c r="H1" s="569"/>
      <c r="I1" s="570"/>
    </row>
    <row r="2" spans="1:10" ht="6.75" customHeight="1"/>
    <row r="3" spans="1:10" ht="17.25" customHeight="1">
      <c r="A3" s="571" t="s">
        <v>198</v>
      </c>
      <c r="B3" s="572"/>
      <c r="C3" s="572"/>
      <c r="D3" s="572"/>
      <c r="E3" s="572"/>
      <c r="F3" s="572"/>
      <c r="G3" s="572"/>
      <c r="H3" s="572"/>
      <c r="I3" s="573"/>
    </row>
    <row r="4" spans="1:10" ht="17.25" customHeight="1">
      <c r="A4" s="571" t="s">
        <v>202</v>
      </c>
      <c r="B4" s="572"/>
      <c r="C4" s="572"/>
      <c r="D4" s="572"/>
      <c r="E4" s="572"/>
      <c r="F4" s="572"/>
      <c r="G4" s="572"/>
      <c r="H4" s="572"/>
      <c r="I4" s="573"/>
    </row>
    <row r="5" spans="1:10" ht="25.5" customHeight="1">
      <c r="A5" s="566" t="s">
        <v>35</v>
      </c>
      <c r="B5" s="578" t="s">
        <v>96</v>
      </c>
      <c r="C5" s="579"/>
      <c r="D5" s="579"/>
      <c r="E5" s="580"/>
      <c r="F5" s="578" t="s">
        <v>88</v>
      </c>
      <c r="G5" s="580"/>
      <c r="H5" s="574" t="s">
        <v>185</v>
      </c>
      <c r="I5" s="575"/>
      <c r="J5" s="2"/>
    </row>
    <row r="6" spans="1:10" ht="25.5" customHeight="1">
      <c r="A6" s="581"/>
      <c r="B6" s="102" t="s">
        <v>184</v>
      </c>
      <c r="C6" s="103" t="s">
        <v>45</v>
      </c>
      <c r="D6" s="103" t="s">
        <v>46</v>
      </c>
      <c r="E6" s="103" t="s">
        <v>101</v>
      </c>
      <c r="F6" s="103" t="s">
        <v>102</v>
      </c>
      <c r="G6" s="103" t="s">
        <v>194</v>
      </c>
      <c r="H6" s="576" t="s">
        <v>193</v>
      </c>
      <c r="I6" s="577"/>
      <c r="J6" s="3"/>
    </row>
    <row r="7" spans="1:10" s="78" customFormat="1" ht="12.75" customHeight="1">
      <c r="A7" s="44" t="s">
        <v>0</v>
      </c>
      <c r="B7" s="44" t="s">
        <v>1</v>
      </c>
      <c r="C7" s="44" t="s">
        <v>2</v>
      </c>
      <c r="D7" s="44" t="s">
        <v>6</v>
      </c>
      <c r="E7" s="44" t="s">
        <v>3</v>
      </c>
      <c r="F7" s="44" t="s">
        <v>4</v>
      </c>
      <c r="G7" s="44" t="s">
        <v>5</v>
      </c>
      <c r="H7" s="77"/>
      <c r="I7" s="58"/>
    </row>
    <row r="8" spans="1:10" s="78" customFormat="1" ht="19.149999999999999" customHeight="1">
      <c r="A8" s="52"/>
      <c r="B8" s="53"/>
      <c r="C8" s="53"/>
      <c r="D8" s="53"/>
      <c r="E8" s="53"/>
      <c r="F8" s="54"/>
      <c r="G8" s="53"/>
      <c r="H8" s="72" t="s">
        <v>104</v>
      </c>
      <c r="I8" s="55"/>
    </row>
    <row r="9" spans="1:10" s="78" customFormat="1" ht="19.149999999999999" customHeight="1">
      <c r="A9" s="52"/>
      <c r="B9" s="53"/>
      <c r="C9" s="53"/>
      <c r="D9" s="53"/>
      <c r="E9" s="53"/>
      <c r="F9" s="54"/>
      <c r="G9" s="53"/>
      <c r="H9" s="72" t="s">
        <v>103</v>
      </c>
      <c r="I9" s="55"/>
    </row>
    <row r="10" spans="1:10" s="78" customFormat="1" ht="19.149999999999999" customHeight="1">
      <c r="A10" s="56"/>
      <c r="B10" s="57"/>
      <c r="C10" s="57"/>
      <c r="D10" s="57"/>
      <c r="E10" s="57"/>
      <c r="F10" s="57"/>
      <c r="G10" s="57"/>
      <c r="H10" s="73" t="s">
        <v>22</v>
      </c>
      <c r="I10" s="58"/>
    </row>
    <row r="11" spans="1:10" s="78" customFormat="1" ht="19.149999999999999" customHeight="1">
      <c r="A11" s="59"/>
      <c r="B11" s="60"/>
      <c r="C11" s="60"/>
      <c r="D11" s="60"/>
      <c r="E11" s="60"/>
      <c r="F11" s="60"/>
      <c r="G11" s="60"/>
      <c r="H11" s="74" t="s">
        <v>23</v>
      </c>
      <c r="I11" s="61"/>
    </row>
    <row r="12" spans="1:10" s="78" customFormat="1" ht="19.149999999999999" customHeight="1">
      <c r="A12" s="52"/>
      <c r="B12" s="53"/>
      <c r="C12" s="53"/>
      <c r="D12" s="53"/>
      <c r="E12" s="53"/>
      <c r="F12" s="53"/>
      <c r="G12" s="53"/>
      <c r="H12" s="75" t="s">
        <v>22</v>
      </c>
      <c r="I12" s="58"/>
    </row>
    <row r="13" spans="1:10" s="78" customFormat="1" ht="19.149999999999999" customHeight="1">
      <c r="A13" s="59"/>
      <c r="B13" s="60"/>
      <c r="C13" s="60"/>
      <c r="D13" s="60"/>
      <c r="E13" s="60"/>
      <c r="F13" s="60"/>
      <c r="G13" s="60"/>
      <c r="H13" s="74" t="s">
        <v>23</v>
      </c>
      <c r="I13" s="61"/>
    </row>
    <row r="14" spans="1:10" s="78" customFormat="1" ht="19.149999999999999" customHeight="1">
      <c r="A14" s="52"/>
      <c r="B14" s="53"/>
      <c r="C14" s="53"/>
      <c r="D14" s="53"/>
      <c r="E14" s="53"/>
      <c r="F14" s="53"/>
      <c r="G14" s="53"/>
      <c r="H14" s="75" t="s">
        <v>22</v>
      </c>
      <c r="I14" s="58"/>
    </row>
    <row r="15" spans="1:10" s="78" customFormat="1" ht="19.149999999999999" customHeight="1">
      <c r="A15" s="59"/>
      <c r="B15" s="60"/>
      <c r="C15" s="60"/>
      <c r="D15" s="60"/>
      <c r="E15" s="60"/>
      <c r="F15" s="60"/>
      <c r="G15" s="60"/>
      <c r="H15" s="74" t="s">
        <v>23</v>
      </c>
      <c r="I15" s="61"/>
    </row>
    <row r="16" spans="1:10" s="78" customFormat="1" ht="19.149999999999999" customHeight="1">
      <c r="A16" s="52"/>
      <c r="B16" s="53"/>
      <c r="C16" s="53"/>
      <c r="D16" s="53"/>
      <c r="E16" s="53"/>
      <c r="F16" s="53"/>
      <c r="G16" s="53"/>
      <c r="H16" s="75" t="s">
        <v>22</v>
      </c>
      <c r="I16" s="58"/>
    </row>
    <row r="17" spans="1:9" s="78" customFormat="1" ht="19.149999999999999" customHeight="1">
      <c r="A17" s="59"/>
      <c r="B17" s="60"/>
      <c r="C17" s="60"/>
      <c r="D17" s="60"/>
      <c r="E17" s="60"/>
      <c r="F17" s="60"/>
      <c r="G17" s="60"/>
      <c r="H17" s="74" t="s">
        <v>23</v>
      </c>
      <c r="I17" s="61"/>
    </row>
    <row r="18" spans="1:9" s="78" customFormat="1" ht="19.149999999999999" customHeight="1">
      <c r="A18" s="52"/>
      <c r="B18" s="53"/>
      <c r="C18" s="53"/>
      <c r="D18" s="53"/>
      <c r="E18" s="53"/>
      <c r="F18" s="53"/>
      <c r="G18" s="53"/>
      <c r="H18" s="75" t="s">
        <v>22</v>
      </c>
      <c r="I18" s="58"/>
    </row>
    <row r="19" spans="1:9" s="78" customFormat="1" ht="19.149999999999999" customHeight="1">
      <c r="A19" s="59"/>
      <c r="B19" s="60"/>
      <c r="C19" s="60"/>
      <c r="D19" s="60"/>
      <c r="E19" s="60"/>
      <c r="F19" s="60"/>
      <c r="G19" s="60"/>
      <c r="H19" s="74" t="s">
        <v>23</v>
      </c>
      <c r="I19" s="61"/>
    </row>
    <row r="20" spans="1:9" s="78" customFormat="1" ht="19.149999999999999" customHeight="1">
      <c r="A20" s="52"/>
      <c r="B20" s="53"/>
      <c r="C20" s="53"/>
      <c r="D20" s="53"/>
      <c r="E20" s="53"/>
      <c r="F20" s="53"/>
      <c r="G20" s="53"/>
      <c r="H20" s="75" t="s">
        <v>22</v>
      </c>
      <c r="I20" s="58"/>
    </row>
    <row r="21" spans="1:9" s="78" customFormat="1" ht="19.149999999999999" customHeight="1">
      <c r="A21" s="59"/>
      <c r="B21" s="60"/>
      <c r="C21" s="60"/>
      <c r="D21" s="60"/>
      <c r="E21" s="60"/>
      <c r="F21" s="60"/>
      <c r="G21" s="60"/>
      <c r="H21" s="74" t="s">
        <v>23</v>
      </c>
      <c r="I21" s="61"/>
    </row>
    <row r="22" spans="1:9" s="78" customFormat="1" ht="19.149999999999999" customHeight="1">
      <c r="A22" s="56"/>
      <c r="B22" s="57"/>
      <c r="C22" s="57"/>
      <c r="D22" s="57"/>
      <c r="E22" s="57"/>
      <c r="F22" s="57"/>
      <c r="G22" s="57"/>
      <c r="H22" s="73" t="s">
        <v>22</v>
      </c>
      <c r="I22" s="58"/>
    </row>
    <row r="23" spans="1:9" s="78" customFormat="1" ht="19.149999999999999" customHeight="1">
      <c r="A23" s="59"/>
      <c r="B23" s="60"/>
      <c r="C23" s="60"/>
      <c r="D23" s="60"/>
      <c r="E23" s="60"/>
      <c r="F23" s="60"/>
      <c r="G23" s="60"/>
      <c r="H23" s="74" t="s">
        <v>23</v>
      </c>
      <c r="I23" s="61"/>
    </row>
    <row r="24" spans="1:9" s="78" customFormat="1" ht="19.149999999999999" customHeight="1">
      <c r="A24" s="52"/>
      <c r="B24" s="53"/>
      <c r="C24" s="53"/>
      <c r="D24" s="53"/>
      <c r="E24" s="53"/>
      <c r="F24" s="53"/>
      <c r="G24" s="53"/>
      <c r="H24" s="75" t="s">
        <v>22</v>
      </c>
      <c r="I24" s="58"/>
    </row>
    <row r="25" spans="1:9" s="78" customFormat="1" ht="19.149999999999999" customHeight="1">
      <c r="A25" s="59"/>
      <c r="B25" s="60"/>
      <c r="C25" s="60"/>
      <c r="D25" s="60"/>
      <c r="E25" s="60"/>
      <c r="F25" s="60"/>
      <c r="G25" s="60"/>
      <c r="H25" s="74" t="s">
        <v>23</v>
      </c>
      <c r="I25" s="61"/>
    </row>
    <row r="26" spans="1:9" s="78" customFormat="1" ht="19.149999999999999" customHeight="1">
      <c r="A26" s="52"/>
      <c r="B26" s="53"/>
      <c r="C26" s="53"/>
      <c r="D26" s="53"/>
      <c r="E26" s="53"/>
      <c r="F26" s="53"/>
      <c r="G26" s="53"/>
      <c r="H26" s="75" t="s">
        <v>22</v>
      </c>
      <c r="I26" s="58"/>
    </row>
    <row r="27" spans="1:9" s="78" customFormat="1" ht="19.149999999999999" customHeight="1">
      <c r="A27" s="52"/>
      <c r="B27" s="53"/>
      <c r="C27" s="53"/>
      <c r="D27" s="53"/>
      <c r="E27" s="53"/>
      <c r="F27" s="53"/>
      <c r="G27" s="53"/>
      <c r="H27" s="75" t="s">
        <v>23</v>
      </c>
      <c r="I27" s="61"/>
    </row>
    <row r="28" spans="1:9" s="78" customFormat="1" ht="24.75" customHeight="1">
      <c r="A28" s="4" t="s">
        <v>105</v>
      </c>
      <c r="B28" s="62"/>
      <c r="C28" s="63"/>
      <c r="D28" s="63"/>
      <c r="E28" s="63"/>
      <c r="F28" s="63"/>
      <c r="G28" s="63"/>
      <c r="H28" s="76"/>
      <c r="I28" s="64"/>
    </row>
    <row r="30" spans="1:9">
      <c r="A30" s="5"/>
      <c r="F30" s="6"/>
      <c r="I30" s="7"/>
    </row>
    <row r="31" spans="1:9">
      <c r="A31" s="8"/>
      <c r="F31" s="9"/>
      <c r="I31" s="10"/>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F8:G8 A7:D8 E7:G7" numberStoredAsText="1"/>
  </ignoredErrors>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6"/>
  <sheetViews>
    <sheetView showGridLines="0" zoomScale="80" zoomScaleNormal="80" zoomScaleSheetLayoutView="70" workbookViewId="0">
      <selection activeCell="A19" sqref="A19"/>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937</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320"/>
    </row>
    <row r="8" spans="1:20" s="321" customFormat="1" ht="37.15" customHeight="1">
      <c r="A8" s="635" t="s">
        <v>1103</v>
      </c>
      <c r="B8" s="636"/>
      <c r="C8" s="637"/>
    </row>
    <row r="9" spans="1:20" s="321" customFormat="1" ht="15" customHeight="1">
      <c r="A9" s="644"/>
      <c r="B9" s="645"/>
      <c r="C9" s="646"/>
    </row>
    <row r="10" spans="1:20" s="321" customFormat="1" ht="15" customHeight="1">
      <c r="A10" s="635" t="s">
        <v>1104</v>
      </c>
      <c r="B10" s="636"/>
      <c r="C10" s="637"/>
    </row>
    <row r="11" spans="1:20" s="321" customFormat="1" ht="15" customHeight="1">
      <c r="A11" s="326"/>
      <c r="B11" s="327"/>
      <c r="C11" s="320"/>
    </row>
    <row r="12" spans="1:20" s="321" customFormat="1" ht="15" customHeight="1">
      <c r="A12" s="617"/>
      <c r="B12" s="618"/>
      <c r="C12" s="619"/>
    </row>
    <row r="13" spans="1:20" s="321" customFormat="1" ht="15" customHeight="1">
      <c r="A13" s="620"/>
      <c r="B13" s="621"/>
      <c r="C13" s="622"/>
    </row>
    <row r="15" spans="1:20">
      <c r="A15" s="322"/>
      <c r="B15" s="322"/>
      <c r="C15" s="323"/>
    </row>
    <row r="16" spans="1:20">
      <c r="A16" s="324"/>
      <c r="B16" s="324"/>
      <c r="C16" s="325"/>
    </row>
  </sheetData>
  <mergeCells count="10">
    <mergeCell ref="A13:C13"/>
    <mergeCell ref="A8:C8"/>
    <mergeCell ref="A9:C9"/>
    <mergeCell ref="A10:C10"/>
    <mergeCell ref="A12:C12"/>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zoomScale="80" zoomScaleNormal="80" zoomScaleSheetLayoutView="70" workbookViewId="0">
      <selection activeCell="C36" sqref="C36"/>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1065</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471"/>
    </row>
    <row r="8" spans="1:20" s="321" customFormat="1" ht="15" customHeight="1">
      <c r="A8" s="644"/>
      <c r="B8" s="645"/>
      <c r="C8" s="646"/>
    </row>
    <row r="9" spans="1:20" s="321" customFormat="1" ht="15" customHeight="1">
      <c r="A9" s="635" t="s">
        <v>1105</v>
      </c>
      <c r="B9" s="636"/>
      <c r="C9" s="637"/>
    </row>
    <row r="10" spans="1:20" s="321" customFormat="1" ht="15" customHeight="1">
      <c r="A10" s="469"/>
      <c r="B10" s="470"/>
      <c r="C10" s="471"/>
    </row>
    <row r="11" spans="1:20" s="321" customFormat="1" ht="15" customHeight="1">
      <c r="A11" s="620"/>
      <c r="B11" s="621"/>
      <c r="C11" s="622"/>
    </row>
    <row r="13" spans="1:20">
      <c r="A13" s="322"/>
      <c r="B13" s="322"/>
      <c r="C13" s="323"/>
    </row>
    <row r="14" spans="1:20">
      <c r="A14" s="324"/>
      <c r="B14" s="324"/>
      <c r="C14" s="325"/>
    </row>
  </sheetData>
  <mergeCells count="8">
    <mergeCell ref="A8:C8"/>
    <mergeCell ref="A9:C9"/>
    <mergeCell ref="A11:C11"/>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zoomScale="80" zoomScaleNormal="80" zoomScaleSheetLayoutView="70" workbookViewId="0">
      <selection activeCell="A11" sqref="A11:XFD11"/>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928</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199</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1065</v>
      </c>
      <c r="B5" s="627"/>
      <c r="C5" s="628"/>
      <c r="D5" s="317"/>
      <c r="E5" s="317"/>
      <c r="F5" s="317"/>
      <c r="G5" s="317"/>
      <c r="H5" s="317"/>
      <c r="I5" s="317"/>
      <c r="J5" s="317"/>
      <c r="K5" s="317"/>
      <c r="L5" s="317"/>
      <c r="M5" s="317"/>
      <c r="N5" s="317"/>
      <c r="O5" s="317"/>
      <c r="P5" s="317"/>
      <c r="Q5" s="317"/>
      <c r="R5" s="317"/>
      <c r="S5" s="317"/>
      <c r="T5" s="317"/>
    </row>
    <row r="6" spans="1:20" ht="30" customHeight="1">
      <c r="A6" s="629" t="s">
        <v>930</v>
      </c>
      <c r="B6" s="630"/>
      <c r="C6" s="631"/>
    </row>
    <row r="7" spans="1:20" s="321" customFormat="1" ht="15" customHeight="1">
      <c r="A7" s="318"/>
      <c r="B7" s="319"/>
      <c r="C7" s="471"/>
    </row>
    <row r="8" spans="1:20" s="321" customFormat="1" ht="15" customHeight="1">
      <c r="A8" s="644"/>
      <c r="B8" s="645"/>
      <c r="C8" s="646"/>
    </row>
    <row r="9" spans="1:20" s="321" customFormat="1" ht="15" customHeight="1">
      <c r="A9" s="635" t="s">
        <v>1106</v>
      </c>
      <c r="B9" s="636"/>
      <c r="C9" s="637"/>
    </row>
    <row r="10" spans="1:20" s="321" customFormat="1" ht="15" customHeight="1">
      <c r="A10" s="469"/>
      <c r="B10" s="470"/>
      <c r="C10" s="471"/>
    </row>
    <row r="11" spans="1:20" s="321" customFormat="1" ht="15" customHeight="1">
      <c r="A11" s="620"/>
      <c r="B11" s="621"/>
      <c r="C11" s="622"/>
    </row>
    <row r="13" spans="1:20">
      <c r="A13" s="322"/>
      <c r="B13" s="322"/>
      <c r="C13" s="323"/>
    </row>
    <row r="14" spans="1:20">
      <c r="A14" s="324"/>
      <c r="B14" s="324"/>
      <c r="C14" s="325"/>
    </row>
  </sheetData>
  <mergeCells count="8">
    <mergeCell ref="A8:C8"/>
    <mergeCell ref="A9:C9"/>
    <mergeCell ref="A11:C11"/>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3"/>
  <sheetViews>
    <sheetView showGridLines="0" zoomScale="80" zoomScaleNormal="80" zoomScaleSheetLayoutView="70" workbookViewId="0">
      <selection activeCell="A10" sqref="A10:XFD10"/>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20.100000000000001" customHeight="1">
      <c r="A5" s="626" t="s">
        <v>698</v>
      </c>
      <c r="B5" s="627"/>
      <c r="C5" s="628"/>
      <c r="D5" s="317"/>
      <c r="E5" s="317"/>
      <c r="F5" s="317"/>
      <c r="G5" s="317"/>
      <c r="H5" s="317"/>
      <c r="I5" s="317"/>
      <c r="J5" s="317"/>
      <c r="K5" s="317"/>
      <c r="L5" s="317"/>
      <c r="M5" s="317"/>
      <c r="N5" s="317"/>
      <c r="O5" s="317"/>
      <c r="P5" s="317"/>
      <c r="Q5" s="317"/>
      <c r="R5" s="317"/>
      <c r="S5" s="317"/>
      <c r="T5" s="317"/>
    </row>
    <row r="6" spans="1:20" ht="30" customHeight="1">
      <c r="A6" s="629" t="s">
        <v>699</v>
      </c>
      <c r="B6" s="630"/>
      <c r="C6" s="631"/>
    </row>
    <row r="7" spans="1:20" s="321" customFormat="1" ht="15" customHeight="1">
      <c r="A7" s="318"/>
      <c r="B7" s="319"/>
      <c r="C7" s="320"/>
    </row>
    <row r="8" spans="1:20" s="321" customFormat="1" ht="52.5" customHeight="1">
      <c r="A8" s="632" t="s">
        <v>700</v>
      </c>
      <c r="B8" s="633"/>
      <c r="C8" s="634"/>
    </row>
    <row r="9" spans="1:20" s="321" customFormat="1" ht="15" customHeight="1">
      <c r="A9" s="617"/>
      <c r="B9" s="618"/>
      <c r="C9" s="619"/>
    </row>
    <row r="10" spans="1:20" s="321" customFormat="1" ht="15" customHeight="1">
      <c r="A10" s="620"/>
      <c r="B10" s="621"/>
      <c r="C10" s="622"/>
    </row>
    <row r="12" spans="1:20">
      <c r="A12" s="322"/>
      <c r="B12" s="322"/>
      <c r="C12" s="323"/>
    </row>
    <row r="13" spans="1:20">
      <c r="A13" s="324"/>
      <c r="B13" s="324"/>
      <c r="C13" s="325"/>
    </row>
  </sheetData>
  <mergeCells count="8">
    <mergeCell ref="A10:C10"/>
    <mergeCell ref="A1:C1"/>
    <mergeCell ref="A3:C3"/>
    <mergeCell ref="A4:C4"/>
    <mergeCell ref="A5:C5"/>
    <mergeCell ref="A6:C6"/>
    <mergeCell ref="A8:C8"/>
    <mergeCell ref="A9: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zoomScale="80" zoomScaleNormal="80" zoomScaleSheetLayoutView="70" workbookViewId="0">
      <selection activeCell="D9" sqref="A9:XFD10"/>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50.25" customHeight="1">
      <c r="A5" s="626" t="s">
        <v>1054</v>
      </c>
      <c r="B5" s="627"/>
      <c r="C5" s="628"/>
      <c r="D5" s="317"/>
      <c r="E5" s="317"/>
      <c r="F5" s="317"/>
      <c r="G5" s="317"/>
      <c r="H5" s="317"/>
      <c r="I5" s="317"/>
      <c r="J5" s="317"/>
      <c r="K5" s="317"/>
      <c r="L5" s="317"/>
      <c r="M5" s="317"/>
      <c r="N5" s="317"/>
      <c r="O5" s="317"/>
      <c r="P5" s="317"/>
      <c r="Q5" s="317"/>
      <c r="R5" s="317"/>
      <c r="S5" s="317"/>
      <c r="T5" s="317"/>
    </row>
    <row r="6" spans="1:20" ht="30" customHeight="1">
      <c r="A6" s="629" t="s">
        <v>1055</v>
      </c>
      <c r="B6" s="630"/>
      <c r="C6" s="631"/>
    </row>
    <row r="7" spans="1:20" s="321" customFormat="1" ht="15" customHeight="1">
      <c r="A7" s="466"/>
      <c r="B7" s="319"/>
      <c r="C7" s="458"/>
    </row>
    <row r="8" spans="1:20" s="321" customFormat="1" ht="15" customHeight="1">
      <c r="A8" s="656" t="s">
        <v>1107</v>
      </c>
      <c r="B8" s="657"/>
      <c r="C8" s="658"/>
    </row>
    <row r="9" spans="1:20" s="321" customFormat="1" ht="15" customHeight="1">
      <c r="A9" s="659"/>
      <c r="B9" s="657"/>
      <c r="C9" s="658"/>
    </row>
    <row r="10" spans="1:20" s="321" customFormat="1" ht="15" customHeight="1">
      <c r="A10" s="466"/>
      <c r="B10" s="319"/>
      <c r="C10" s="458"/>
    </row>
    <row r="11" spans="1:20" s="321" customFormat="1" ht="15" customHeight="1">
      <c r="A11" s="620"/>
      <c r="B11" s="621"/>
      <c r="C11" s="622"/>
    </row>
    <row r="13" spans="1:20">
      <c r="A13" s="322"/>
      <c r="B13" s="322"/>
      <c r="C13" s="323"/>
    </row>
    <row r="14" spans="1:20">
      <c r="A14" s="324"/>
      <c r="B14" s="324"/>
      <c r="C14" s="325"/>
    </row>
  </sheetData>
  <mergeCells count="7">
    <mergeCell ref="A11:C11"/>
    <mergeCell ref="A1:C1"/>
    <mergeCell ref="A3:C3"/>
    <mergeCell ref="A4:C4"/>
    <mergeCell ref="A5:C5"/>
    <mergeCell ref="A6:C6"/>
    <mergeCell ref="A8: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5"/>
  <sheetViews>
    <sheetView showGridLines="0" zoomScale="80" zoomScaleNormal="80" zoomScaleSheetLayoutView="70" workbookViewId="0">
      <selection activeCell="D9" sqref="A9:XFD10"/>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50.25" customHeight="1">
      <c r="A5" s="626" t="s">
        <v>1057</v>
      </c>
      <c r="B5" s="627"/>
      <c r="C5" s="628"/>
      <c r="D5" s="317"/>
      <c r="E5" s="317"/>
      <c r="F5" s="317"/>
      <c r="G5" s="317"/>
      <c r="H5" s="317"/>
      <c r="I5" s="317"/>
      <c r="J5" s="317"/>
      <c r="K5" s="317"/>
      <c r="L5" s="317"/>
      <c r="M5" s="317"/>
      <c r="N5" s="317"/>
      <c r="O5" s="317"/>
      <c r="P5" s="317"/>
      <c r="Q5" s="317"/>
      <c r="R5" s="317"/>
      <c r="S5" s="317"/>
      <c r="T5" s="317"/>
    </row>
    <row r="6" spans="1:20" ht="30" customHeight="1">
      <c r="A6" s="629" t="s">
        <v>1058</v>
      </c>
      <c r="B6" s="630"/>
      <c r="C6" s="631"/>
    </row>
    <row r="7" spans="1:20" s="321" customFormat="1" ht="15" customHeight="1">
      <c r="A7" s="318"/>
      <c r="B7" s="319"/>
      <c r="C7" s="458"/>
    </row>
    <row r="8" spans="1:20" s="321" customFormat="1" ht="15" customHeight="1">
      <c r="A8" s="466"/>
      <c r="B8" s="319"/>
      <c r="C8" s="458"/>
    </row>
    <row r="9" spans="1:20" s="321" customFormat="1" ht="15" customHeight="1">
      <c r="A9" s="656" t="s">
        <v>1107</v>
      </c>
      <c r="B9" s="657"/>
      <c r="C9" s="658"/>
    </row>
    <row r="10" spans="1:20" s="321" customFormat="1" ht="15" customHeight="1">
      <c r="A10" s="659"/>
      <c r="B10" s="657"/>
      <c r="C10" s="658"/>
    </row>
    <row r="11" spans="1:20" s="321" customFormat="1" ht="15" customHeight="1">
      <c r="A11" s="466"/>
      <c r="B11" s="319"/>
      <c r="C11" s="458"/>
    </row>
    <row r="12" spans="1:20" s="321" customFormat="1" ht="15" customHeight="1">
      <c r="A12" s="620"/>
      <c r="B12" s="621"/>
      <c r="C12" s="622"/>
    </row>
    <row r="14" spans="1:20">
      <c r="A14" s="322"/>
      <c r="B14" s="322"/>
      <c r="C14" s="323"/>
    </row>
    <row r="15" spans="1:20">
      <c r="A15" s="324"/>
      <c r="B15" s="324"/>
      <c r="C15" s="325"/>
    </row>
  </sheetData>
  <mergeCells count="7">
    <mergeCell ref="A12:C12"/>
    <mergeCell ref="A1:C1"/>
    <mergeCell ref="A3:C3"/>
    <mergeCell ref="A4:C4"/>
    <mergeCell ref="A5:C5"/>
    <mergeCell ref="A6:C6"/>
    <mergeCell ref="A9:C1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4"/>
  <sheetViews>
    <sheetView showGridLines="0" zoomScale="80" zoomScaleNormal="80" zoomScaleSheetLayoutView="70" workbookViewId="0">
      <selection activeCell="A8" sqref="A8:C9"/>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50.25" customHeight="1">
      <c r="A5" s="626" t="s">
        <v>1056</v>
      </c>
      <c r="B5" s="627"/>
      <c r="C5" s="628"/>
      <c r="D5" s="317"/>
      <c r="E5" s="317"/>
      <c r="F5" s="317"/>
      <c r="G5" s="317"/>
      <c r="H5" s="317"/>
      <c r="I5" s="317"/>
      <c r="J5" s="317"/>
      <c r="K5" s="317"/>
      <c r="L5" s="317"/>
      <c r="M5" s="317"/>
      <c r="N5" s="317"/>
      <c r="O5" s="317"/>
      <c r="P5" s="317"/>
      <c r="Q5" s="317"/>
      <c r="R5" s="317"/>
      <c r="S5" s="317"/>
      <c r="T5" s="317"/>
    </row>
    <row r="6" spans="1:20" ht="30" customHeight="1">
      <c r="A6" s="629" t="s">
        <v>1059</v>
      </c>
      <c r="B6" s="630"/>
      <c r="C6" s="631"/>
    </row>
    <row r="7" spans="1:20" s="321" customFormat="1" ht="15" customHeight="1">
      <c r="A7" s="318"/>
      <c r="B7" s="319"/>
      <c r="C7" s="458"/>
    </row>
    <row r="8" spans="1:20" s="321" customFormat="1" ht="15" customHeight="1">
      <c r="A8" s="656" t="s">
        <v>1107</v>
      </c>
      <c r="B8" s="657"/>
      <c r="C8" s="658"/>
    </row>
    <row r="9" spans="1:20" s="321" customFormat="1" ht="15" customHeight="1">
      <c r="A9" s="659"/>
      <c r="B9" s="657"/>
      <c r="C9" s="658"/>
    </row>
    <row r="10" spans="1:20" s="321" customFormat="1" ht="15" customHeight="1">
      <c r="A10" s="466"/>
      <c r="B10" s="319"/>
      <c r="C10" s="458"/>
    </row>
    <row r="11" spans="1:20" s="321" customFormat="1" ht="15" customHeight="1">
      <c r="A11" s="620"/>
      <c r="B11" s="621"/>
      <c r="C11" s="622"/>
    </row>
    <row r="13" spans="1:20">
      <c r="A13" s="322"/>
      <c r="B13" s="322"/>
      <c r="C13" s="323"/>
    </row>
    <row r="14" spans="1:20">
      <c r="A14" s="324"/>
      <c r="B14" s="324"/>
      <c r="C14" s="325"/>
    </row>
  </sheetData>
  <mergeCells count="7">
    <mergeCell ref="A11:C11"/>
    <mergeCell ref="A1:C1"/>
    <mergeCell ref="A3:C3"/>
    <mergeCell ref="A4:C4"/>
    <mergeCell ref="A5:C5"/>
    <mergeCell ref="A6:C6"/>
    <mergeCell ref="A8:C9"/>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8"/>
  <sheetViews>
    <sheetView showGridLines="0" tabSelected="1" zoomScaleNormal="100" zoomScaleSheetLayoutView="70" workbookViewId="0">
      <selection activeCell="A15" sqref="A15:C15"/>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1122</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50.25" customHeight="1">
      <c r="A5" s="663" t="s">
        <v>1121</v>
      </c>
      <c r="B5" s="664"/>
      <c r="C5" s="665"/>
      <c r="D5" s="317"/>
      <c r="E5" s="317"/>
      <c r="F5" s="317"/>
      <c r="G5" s="317"/>
      <c r="H5" s="317"/>
      <c r="I5" s="317"/>
      <c r="J5" s="317"/>
      <c r="K5" s="317"/>
      <c r="L5" s="317"/>
      <c r="M5" s="317"/>
      <c r="N5" s="317"/>
      <c r="O5" s="317"/>
      <c r="P5" s="317"/>
      <c r="Q5" s="317"/>
      <c r="R5" s="317"/>
      <c r="S5" s="317"/>
      <c r="T5" s="317"/>
    </row>
    <row r="6" spans="1:20" ht="30" customHeight="1">
      <c r="A6" s="629" t="s">
        <v>936</v>
      </c>
      <c r="B6" s="630"/>
      <c r="C6" s="631"/>
    </row>
    <row r="7" spans="1:20" s="321" customFormat="1" ht="15" customHeight="1">
      <c r="A7" s="466"/>
      <c r="B7" s="319"/>
      <c r="C7" s="555"/>
    </row>
    <row r="8" spans="1:20" s="321" customFormat="1" ht="22.9" customHeight="1">
      <c r="A8" s="660" t="s">
        <v>1123</v>
      </c>
      <c r="B8" s="661"/>
      <c r="C8" s="662"/>
    </row>
    <row r="9" spans="1:20" s="321" customFormat="1" ht="15" customHeight="1">
      <c r="A9" s="466"/>
      <c r="B9" s="319"/>
      <c r="C9" s="555"/>
    </row>
    <row r="10" spans="1:20" s="321" customFormat="1" ht="29.25" customHeight="1">
      <c r="A10" s="660"/>
      <c r="B10" s="661"/>
      <c r="C10" s="662"/>
    </row>
    <row r="11" spans="1:20" s="321" customFormat="1" ht="15" customHeight="1">
      <c r="A11" s="466"/>
      <c r="B11" s="319"/>
      <c r="C11" s="555"/>
    </row>
    <row r="12" spans="1:20" s="321" customFormat="1" ht="22.15" customHeight="1">
      <c r="A12" s="660"/>
      <c r="B12" s="661"/>
      <c r="C12" s="662"/>
    </row>
    <row r="13" spans="1:20" s="321" customFormat="1" ht="15" customHeight="1">
      <c r="A13" s="466"/>
      <c r="B13" s="319"/>
      <c r="C13" s="555"/>
    </row>
    <row r="14" spans="1:20" s="321" customFormat="1" ht="24.75" customHeight="1">
      <c r="A14" s="660"/>
      <c r="B14" s="661"/>
      <c r="C14" s="662"/>
    </row>
    <row r="15" spans="1:20" s="321" customFormat="1" ht="15" customHeight="1">
      <c r="A15" s="620"/>
      <c r="B15" s="621"/>
      <c r="C15" s="622"/>
    </row>
    <row r="17" spans="1:3">
      <c r="A17" s="322"/>
      <c r="B17" s="322"/>
      <c r="C17" s="323"/>
    </row>
    <row r="18" spans="1:3">
      <c r="A18" s="324"/>
      <c r="B18" s="324"/>
      <c r="C18" s="325"/>
    </row>
  </sheetData>
  <mergeCells count="10">
    <mergeCell ref="A10:C10"/>
    <mergeCell ref="A12:C12"/>
    <mergeCell ref="A14:C14"/>
    <mergeCell ref="A15:C15"/>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8"/>
  <sheetViews>
    <sheetView showGridLines="0" zoomScaleNormal="100" zoomScaleSheetLayoutView="70" workbookViewId="0">
      <selection activeCell="A14" sqref="A14:C14"/>
    </sheetView>
  </sheetViews>
  <sheetFormatPr baseColWidth="10" defaultColWidth="11.42578125" defaultRowHeight="13.5"/>
  <cols>
    <col min="1" max="1" width="50" style="316" customWidth="1"/>
    <col min="2" max="2" width="6.5703125" style="316" customWidth="1"/>
    <col min="3" max="3" width="90.7109375" style="316" customWidth="1"/>
    <col min="4" max="16384" width="11.42578125" style="316"/>
  </cols>
  <sheetData>
    <row r="1" spans="1:20" ht="35.1" customHeight="1">
      <c r="A1" s="623" t="s">
        <v>169</v>
      </c>
      <c r="B1" s="624"/>
      <c r="C1" s="625"/>
    </row>
    <row r="2" spans="1:20" ht="6" customHeight="1">
      <c r="C2" s="248"/>
    </row>
    <row r="3" spans="1:20" s="248" customFormat="1" ht="20.100000000000001" customHeight="1">
      <c r="A3" s="626" t="s">
        <v>200</v>
      </c>
      <c r="B3" s="627"/>
      <c r="C3" s="628"/>
      <c r="D3" s="317"/>
      <c r="E3" s="317"/>
      <c r="F3" s="317"/>
      <c r="G3" s="317"/>
      <c r="H3" s="317"/>
      <c r="I3" s="317"/>
      <c r="J3" s="317"/>
      <c r="K3" s="317"/>
      <c r="L3" s="317"/>
      <c r="M3" s="317"/>
      <c r="N3" s="317"/>
      <c r="O3" s="317"/>
      <c r="P3" s="317"/>
      <c r="Q3" s="317"/>
      <c r="R3" s="317"/>
      <c r="S3" s="317"/>
      <c r="T3" s="317"/>
    </row>
    <row r="4" spans="1:20" s="248" customFormat="1" ht="20.100000000000001" customHeight="1">
      <c r="A4" s="626" t="s">
        <v>202</v>
      </c>
      <c r="B4" s="627"/>
      <c r="C4" s="628"/>
      <c r="D4" s="317"/>
      <c r="E4" s="317"/>
      <c r="F4" s="317"/>
      <c r="G4" s="317"/>
      <c r="H4" s="317"/>
      <c r="I4" s="317"/>
      <c r="J4" s="317"/>
      <c r="K4" s="317"/>
      <c r="L4" s="317"/>
      <c r="M4" s="317"/>
      <c r="N4" s="317"/>
      <c r="O4" s="317"/>
      <c r="P4" s="317"/>
      <c r="Q4" s="317"/>
      <c r="R4" s="317"/>
      <c r="S4" s="317"/>
      <c r="T4" s="317"/>
    </row>
    <row r="5" spans="1:20" s="248" customFormat="1" ht="50.25" customHeight="1">
      <c r="A5" s="663" t="s">
        <v>1072</v>
      </c>
      <c r="B5" s="664"/>
      <c r="C5" s="665"/>
      <c r="D5" s="317"/>
      <c r="E5" s="317"/>
      <c r="F5" s="317"/>
      <c r="G5" s="317"/>
      <c r="H5" s="317"/>
      <c r="I5" s="317"/>
      <c r="J5" s="317"/>
      <c r="K5" s="317"/>
      <c r="L5" s="317"/>
      <c r="M5" s="317"/>
      <c r="N5" s="317"/>
      <c r="O5" s="317"/>
      <c r="P5" s="317"/>
      <c r="Q5" s="317"/>
      <c r="R5" s="317"/>
      <c r="S5" s="317"/>
      <c r="T5" s="317"/>
    </row>
    <row r="6" spans="1:20" ht="30" customHeight="1">
      <c r="A6" s="629" t="s">
        <v>936</v>
      </c>
      <c r="B6" s="630"/>
      <c r="C6" s="631"/>
    </row>
    <row r="7" spans="1:20" s="321" customFormat="1" ht="15" customHeight="1">
      <c r="A7" s="466"/>
      <c r="B7" s="319"/>
      <c r="C7" s="458"/>
    </row>
    <row r="8" spans="1:20" s="321" customFormat="1" ht="22.9" customHeight="1">
      <c r="A8" s="660" t="s">
        <v>1108</v>
      </c>
      <c r="B8" s="661"/>
      <c r="C8" s="662"/>
    </row>
    <row r="9" spans="1:20" s="321" customFormat="1" ht="15" customHeight="1">
      <c r="A9" s="466"/>
      <c r="B9" s="319"/>
      <c r="C9" s="458"/>
    </row>
    <row r="10" spans="1:20" s="321" customFormat="1" ht="29.25" customHeight="1">
      <c r="A10" s="660" t="s">
        <v>1109</v>
      </c>
      <c r="B10" s="661"/>
      <c r="C10" s="662"/>
    </row>
    <row r="11" spans="1:20" s="321" customFormat="1" ht="15" customHeight="1">
      <c r="A11" s="466"/>
      <c r="B11" s="319"/>
      <c r="C11" s="458"/>
    </row>
    <row r="12" spans="1:20" s="321" customFormat="1" ht="22.15" customHeight="1">
      <c r="A12" s="660" t="s">
        <v>1110</v>
      </c>
      <c r="B12" s="661"/>
      <c r="C12" s="662"/>
    </row>
    <row r="13" spans="1:20" s="321" customFormat="1" ht="15" customHeight="1">
      <c r="A13" s="466"/>
      <c r="B13" s="319"/>
      <c r="C13" s="458"/>
    </row>
    <row r="14" spans="1:20" s="321" customFormat="1" ht="24.75" customHeight="1">
      <c r="A14" s="660" t="s">
        <v>1111</v>
      </c>
      <c r="B14" s="661"/>
      <c r="C14" s="662"/>
    </row>
    <row r="15" spans="1:20" s="321" customFormat="1" ht="15" customHeight="1">
      <c r="A15" s="620"/>
      <c r="B15" s="621"/>
      <c r="C15" s="622"/>
    </row>
    <row r="17" spans="1:3">
      <c r="A17" s="322"/>
      <c r="B17" s="322"/>
      <c r="C17" s="323"/>
    </row>
    <row r="18" spans="1:3">
      <c r="A18" s="324"/>
      <c r="B18" s="324"/>
      <c r="C18" s="325"/>
    </row>
  </sheetData>
  <mergeCells count="10">
    <mergeCell ref="A1:C1"/>
    <mergeCell ref="A3:C3"/>
    <mergeCell ref="A4:C4"/>
    <mergeCell ref="A5:C5"/>
    <mergeCell ref="A6:C6"/>
    <mergeCell ref="A14:C14"/>
    <mergeCell ref="A15:C15"/>
    <mergeCell ref="A12:C12"/>
    <mergeCell ref="A8:C8"/>
    <mergeCell ref="A10:C10"/>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O367"/>
  <sheetViews>
    <sheetView showGridLines="0" topLeftCell="A352" zoomScale="80" zoomScaleNormal="80" workbookViewId="0">
      <selection activeCell="H374" sqref="H374"/>
    </sheetView>
  </sheetViews>
  <sheetFormatPr baseColWidth="10" defaultColWidth="11.42578125" defaultRowHeight="13.5"/>
  <cols>
    <col min="1" max="7" width="5" style="316" customWidth="1"/>
    <col min="8" max="8" width="58" style="316" customWidth="1"/>
    <col min="9" max="9" width="10.7109375" style="316" customWidth="1"/>
    <col min="10" max="12" width="13.7109375" style="316" customWidth="1"/>
    <col min="13" max="15" width="17.140625" style="316" bestFit="1" customWidth="1"/>
    <col min="16" max="16384" width="11.42578125" style="316"/>
  </cols>
  <sheetData>
    <row r="1" spans="1:15" ht="34.9" customHeight="1">
      <c r="A1" s="623" t="s">
        <v>126</v>
      </c>
      <c r="B1" s="624"/>
      <c r="C1" s="624"/>
      <c r="D1" s="624"/>
      <c r="E1" s="624"/>
      <c r="F1" s="624"/>
      <c r="G1" s="624"/>
      <c r="H1" s="624"/>
      <c r="I1" s="624"/>
      <c r="J1" s="624"/>
      <c r="K1" s="624"/>
      <c r="L1" s="624"/>
      <c r="M1" s="624"/>
      <c r="N1" s="624"/>
      <c r="O1" s="625"/>
    </row>
    <row r="2" spans="1:15" ht="7.9" customHeight="1">
      <c r="A2" s="328"/>
      <c r="B2" s="328"/>
      <c r="C2" s="328"/>
      <c r="D2" s="328"/>
      <c r="E2" s="328"/>
      <c r="F2" s="328"/>
      <c r="G2" s="328"/>
      <c r="H2" s="328"/>
      <c r="I2" s="328"/>
      <c r="J2" s="328"/>
      <c r="K2" s="328"/>
      <c r="L2" s="328"/>
      <c r="M2" s="328"/>
      <c r="N2" s="328"/>
      <c r="O2" s="328"/>
    </row>
    <row r="3" spans="1:15" ht="19.149999999999999" customHeight="1">
      <c r="A3" s="692" t="s">
        <v>198</v>
      </c>
      <c r="B3" s="693"/>
      <c r="C3" s="693"/>
      <c r="D3" s="693"/>
      <c r="E3" s="693"/>
      <c r="F3" s="693"/>
      <c r="G3" s="693"/>
      <c r="H3" s="693"/>
      <c r="I3" s="693"/>
      <c r="J3" s="693"/>
      <c r="K3" s="693"/>
      <c r="L3" s="693"/>
      <c r="M3" s="693"/>
      <c r="N3" s="693"/>
      <c r="O3" s="694"/>
    </row>
    <row r="4" spans="1:15" ht="19.149999999999999" customHeight="1">
      <c r="A4" s="692" t="s">
        <v>202</v>
      </c>
      <c r="B4" s="693"/>
      <c r="C4" s="693"/>
      <c r="D4" s="693"/>
      <c r="E4" s="693"/>
      <c r="F4" s="693"/>
      <c r="G4" s="693"/>
      <c r="H4" s="693"/>
      <c r="I4" s="693"/>
      <c r="J4" s="693"/>
      <c r="K4" s="693"/>
      <c r="L4" s="693"/>
      <c r="M4" s="693"/>
      <c r="N4" s="693"/>
      <c r="O4" s="694"/>
    </row>
    <row r="5" spans="1:15" ht="19.899999999999999" customHeight="1">
      <c r="A5" s="685" t="s">
        <v>85</v>
      </c>
      <c r="B5" s="685" t="s">
        <v>127</v>
      </c>
      <c r="C5" s="685" t="s">
        <v>44</v>
      </c>
      <c r="D5" s="685" t="s">
        <v>42</v>
      </c>
      <c r="E5" s="685" t="s">
        <v>43</v>
      </c>
      <c r="F5" s="685" t="s">
        <v>12</v>
      </c>
      <c r="G5" s="685" t="s">
        <v>75</v>
      </c>
      <c r="H5" s="687" t="s">
        <v>13</v>
      </c>
      <c r="I5" s="685" t="s">
        <v>128</v>
      </c>
      <c r="J5" s="689" t="s">
        <v>129</v>
      </c>
      <c r="K5" s="690"/>
      <c r="L5" s="691"/>
      <c r="M5" s="689" t="s">
        <v>130</v>
      </c>
      <c r="N5" s="690"/>
      <c r="O5" s="691"/>
    </row>
    <row r="6" spans="1:15" ht="19.899999999999999" customHeight="1">
      <c r="A6" s="686"/>
      <c r="B6" s="686"/>
      <c r="C6" s="686"/>
      <c r="D6" s="686"/>
      <c r="E6" s="686"/>
      <c r="F6" s="686"/>
      <c r="G6" s="686"/>
      <c r="H6" s="688"/>
      <c r="I6" s="686"/>
      <c r="J6" s="329" t="s">
        <v>131</v>
      </c>
      <c r="K6" s="329" t="s">
        <v>189</v>
      </c>
      <c r="L6" s="329" t="s">
        <v>132</v>
      </c>
      <c r="M6" s="329" t="s">
        <v>91</v>
      </c>
      <c r="N6" s="329" t="s">
        <v>27</v>
      </c>
      <c r="O6" s="329" t="s">
        <v>21</v>
      </c>
    </row>
    <row r="7" spans="1:15" s="331" customFormat="1" ht="15" customHeight="1">
      <c r="A7" s="205" t="s">
        <v>408</v>
      </c>
      <c r="B7" s="206">
        <v>1</v>
      </c>
      <c r="C7" s="206">
        <v>1</v>
      </c>
      <c r="D7" s="206">
        <v>3</v>
      </c>
      <c r="E7" s="206">
        <v>1</v>
      </c>
      <c r="F7" s="206">
        <v>204</v>
      </c>
      <c r="G7" s="205"/>
      <c r="H7" s="207" t="s">
        <v>411</v>
      </c>
      <c r="I7" s="205" t="s">
        <v>412</v>
      </c>
      <c r="J7" s="205" t="s">
        <v>413</v>
      </c>
      <c r="K7" s="205" t="s">
        <v>408</v>
      </c>
      <c r="L7" s="205" t="s">
        <v>408</v>
      </c>
      <c r="M7" s="330">
        <v>98548693</v>
      </c>
      <c r="N7" s="330">
        <v>95269414.030000016</v>
      </c>
      <c r="O7" s="330">
        <v>94469638.980000019</v>
      </c>
    </row>
    <row r="8" spans="1:15">
      <c r="A8" s="679"/>
      <c r="B8" s="680"/>
      <c r="C8" s="680"/>
      <c r="D8" s="680"/>
      <c r="E8" s="680"/>
      <c r="F8" s="680"/>
      <c r="G8" s="680"/>
      <c r="H8" s="680"/>
      <c r="I8" s="680"/>
      <c r="J8" s="680"/>
      <c r="K8" s="680"/>
      <c r="L8" s="680"/>
      <c r="M8" s="680"/>
      <c r="N8" s="680"/>
      <c r="O8" s="681"/>
    </row>
    <row r="9" spans="1:15" ht="30.6" customHeight="1">
      <c r="A9" s="695" t="s">
        <v>938</v>
      </c>
      <c r="B9" s="696"/>
      <c r="C9" s="696"/>
      <c r="D9" s="696"/>
      <c r="E9" s="696"/>
      <c r="F9" s="696"/>
      <c r="G9" s="696"/>
      <c r="H9" s="696"/>
      <c r="I9" s="696"/>
      <c r="J9" s="696"/>
      <c r="K9" s="696"/>
      <c r="L9" s="696"/>
      <c r="M9" s="696"/>
      <c r="N9" s="696"/>
      <c r="O9" s="697"/>
    </row>
    <row r="10" spans="1:15" ht="78.599999999999994" customHeight="1">
      <c r="A10" s="695" t="s">
        <v>939</v>
      </c>
      <c r="B10" s="696"/>
      <c r="C10" s="696"/>
      <c r="D10" s="696"/>
      <c r="E10" s="696"/>
      <c r="F10" s="696"/>
      <c r="G10" s="696"/>
      <c r="H10" s="696"/>
      <c r="I10" s="696"/>
      <c r="J10" s="696"/>
      <c r="K10" s="696"/>
      <c r="L10" s="696"/>
      <c r="M10" s="696"/>
      <c r="N10" s="696"/>
      <c r="O10" s="697"/>
    </row>
    <row r="11" spans="1:15">
      <c r="A11" s="335"/>
      <c r="B11" s="336"/>
      <c r="C11" s="336"/>
      <c r="D11" s="336"/>
      <c r="E11" s="336"/>
      <c r="F11" s="336"/>
      <c r="G11" s="336"/>
      <c r="H11" s="336"/>
      <c r="I11" s="336"/>
      <c r="J11" s="336"/>
      <c r="K11" s="336"/>
      <c r="L11" s="336"/>
      <c r="M11" s="336"/>
      <c r="N11" s="336"/>
      <c r="O11" s="337"/>
    </row>
    <row r="12" spans="1:15" ht="19.899999999999999" customHeight="1">
      <c r="A12" s="685" t="s">
        <v>85</v>
      </c>
      <c r="B12" s="685" t="s">
        <v>127</v>
      </c>
      <c r="C12" s="685" t="s">
        <v>44</v>
      </c>
      <c r="D12" s="685" t="s">
        <v>42</v>
      </c>
      <c r="E12" s="685" t="s">
        <v>43</v>
      </c>
      <c r="F12" s="685" t="s">
        <v>12</v>
      </c>
      <c r="G12" s="685" t="s">
        <v>75</v>
      </c>
      <c r="H12" s="687" t="s">
        <v>13</v>
      </c>
      <c r="I12" s="685" t="s">
        <v>128</v>
      </c>
      <c r="J12" s="689" t="s">
        <v>129</v>
      </c>
      <c r="K12" s="690"/>
      <c r="L12" s="691"/>
      <c r="M12" s="689" t="s">
        <v>130</v>
      </c>
      <c r="N12" s="690"/>
      <c r="O12" s="691"/>
    </row>
    <row r="13" spans="1:15" ht="19.899999999999999" customHeight="1">
      <c r="A13" s="686"/>
      <c r="B13" s="686"/>
      <c r="C13" s="686"/>
      <c r="D13" s="686"/>
      <c r="E13" s="686"/>
      <c r="F13" s="686"/>
      <c r="G13" s="686"/>
      <c r="H13" s="688"/>
      <c r="I13" s="686"/>
      <c r="J13" s="378" t="s">
        <v>131</v>
      </c>
      <c r="K13" s="378" t="s">
        <v>189</v>
      </c>
      <c r="L13" s="378" t="s">
        <v>132</v>
      </c>
      <c r="M13" s="378" t="s">
        <v>91</v>
      </c>
      <c r="N13" s="378" t="s">
        <v>27</v>
      </c>
      <c r="O13" s="378" t="s">
        <v>21</v>
      </c>
    </row>
    <row r="14" spans="1:15" s="331" customFormat="1" ht="15" customHeight="1">
      <c r="A14" s="208">
        <v>5</v>
      </c>
      <c r="B14" s="208">
        <v>1</v>
      </c>
      <c r="C14" s="208">
        <v>1</v>
      </c>
      <c r="D14" s="208">
        <v>3</v>
      </c>
      <c r="E14" s="208">
        <v>5</v>
      </c>
      <c r="F14" s="208">
        <v>208</v>
      </c>
      <c r="G14" s="209"/>
      <c r="H14" s="210" t="s">
        <v>415</v>
      </c>
      <c r="I14" s="209" t="s">
        <v>412</v>
      </c>
      <c r="J14" s="209" t="s">
        <v>416</v>
      </c>
      <c r="K14" s="209" t="s">
        <v>416</v>
      </c>
      <c r="L14" s="209" t="s">
        <v>416</v>
      </c>
      <c r="M14" s="330">
        <v>87998251</v>
      </c>
      <c r="N14" s="330">
        <v>86132754.410000011</v>
      </c>
      <c r="O14" s="330">
        <v>84294833.889999986</v>
      </c>
    </row>
    <row r="15" spans="1:15">
      <c r="A15" s="679"/>
      <c r="B15" s="680"/>
      <c r="C15" s="680"/>
      <c r="D15" s="680"/>
      <c r="E15" s="680"/>
      <c r="F15" s="680"/>
      <c r="G15" s="680"/>
      <c r="H15" s="680"/>
      <c r="I15" s="680"/>
      <c r="J15" s="680"/>
      <c r="K15" s="680"/>
      <c r="L15" s="680"/>
      <c r="M15" s="680"/>
      <c r="N15" s="680"/>
      <c r="O15" s="681"/>
    </row>
    <row r="16" spans="1:15">
      <c r="A16" s="682" t="s">
        <v>716</v>
      </c>
      <c r="B16" s="683"/>
      <c r="C16" s="683"/>
      <c r="D16" s="683"/>
      <c r="E16" s="683"/>
      <c r="F16" s="683"/>
      <c r="G16" s="683"/>
      <c r="H16" s="683"/>
      <c r="I16" s="683"/>
      <c r="J16" s="683"/>
      <c r="K16" s="683"/>
      <c r="L16" s="683"/>
      <c r="M16" s="683"/>
      <c r="N16" s="683"/>
      <c r="O16" s="684"/>
    </row>
    <row r="17" spans="1:15">
      <c r="A17" s="332"/>
      <c r="B17" s="333"/>
      <c r="C17" s="333"/>
      <c r="D17" s="333"/>
      <c r="E17" s="333"/>
      <c r="F17" s="333"/>
      <c r="G17" s="333"/>
      <c r="H17" s="333"/>
      <c r="I17" s="333"/>
      <c r="J17" s="333"/>
      <c r="K17" s="333"/>
      <c r="L17" s="333"/>
      <c r="M17" s="333"/>
      <c r="N17" s="333"/>
      <c r="O17" s="334"/>
    </row>
    <row r="18" spans="1:15">
      <c r="A18" s="682" t="s">
        <v>717</v>
      </c>
      <c r="B18" s="683"/>
      <c r="C18" s="683"/>
      <c r="D18" s="683"/>
      <c r="E18" s="683"/>
      <c r="F18" s="683"/>
      <c r="G18" s="683"/>
      <c r="H18" s="683"/>
      <c r="I18" s="683"/>
      <c r="J18" s="683"/>
      <c r="K18" s="683"/>
      <c r="L18" s="683"/>
      <c r="M18" s="683"/>
      <c r="N18" s="683"/>
      <c r="O18" s="684"/>
    </row>
    <row r="19" spans="1:15">
      <c r="A19" s="332"/>
      <c r="B19" s="333"/>
      <c r="C19" s="333"/>
      <c r="D19" s="333"/>
      <c r="E19" s="333"/>
      <c r="F19" s="333"/>
      <c r="G19" s="333"/>
      <c r="H19" s="333"/>
      <c r="I19" s="333"/>
      <c r="J19" s="333"/>
      <c r="K19" s="333"/>
      <c r="L19" s="333"/>
      <c r="M19" s="333"/>
      <c r="N19" s="333"/>
      <c r="O19" s="334"/>
    </row>
    <row r="20" spans="1:15" ht="19.899999999999999" customHeight="1">
      <c r="A20" s="685" t="s">
        <v>85</v>
      </c>
      <c r="B20" s="685" t="s">
        <v>127</v>
      </c>
      <c r="C20" s="685" t="s">
        <v>44</v>
      </c>
      <c r="D20" s="685" t="s">
        <v>42</v>
      </c>
      <c r="E20" s="685" t="s">
        <v>43</v>
      </c>
      <c r="F20" s="685" t="s">
        <v>12</v>
      </c>
      <c r="G20" s="685" t="s">
        <v>75</v>
      </c>
      <c r="H20" s="687" t="s">
        <v>13</v>
      </c>
      <c r="I20" s="685" t="s">
        <v>128</v>
      </c>
      <c r="J20" s="689" t="s">
        <v>129</v>
      </c>
      <c r="K20" s="690"/>
      <c r="L20" s="691"/>
      <c r="M20" s="689" t="s">
        <v>130</v>
      </c>
      <c r="N20" s="690"/>
      <c r="O20" s="691"/>
    </row>
    <row r="21" spans="1:15" ht="19.899999999999999" customHeight="1">
      <c r="A21" s="686"/>
      <c r="B21" s="686"/>
      <c r="C21" s="686"/>
      <c r="D21" s="686"/>
      <c r="E21" s="686"/>
      <c r="F21" s="686"/>
      <c r="G21" s="686"/>
      <c r="H21" s="688"/>
      <c r="I21" s="686"/>
      <c r="J21" s="378" t="s">
        <v>131</v>
      </c>
      <c r="K21" s="378" t="s">
        <v>189</v>
      </c>
      <c r="L21" s="378" t="s">
        <v>132</v>
      </c>
      <c r="M21" s="378" t="s">
        <v>91</v>
      </c>
      <c r="N21" s="378" t="s">
        <v>27</v>
      </c>
      <c r="O21" s="378" t="s">
        <v>21</v>
      </c>
    </row>
    <row r="22" spans="1:15" s="331" customFormat="1" ht="15" customHeight="1">
      <c r="A22" s="208">
        <v>2</v>
      </c>
      <c r="B22" s="208">
        <v>3</v>
      </c>
      <c r="C22" s="208">
        <v>1</v>
      </c>
      <c r="D22" s="208">
        <v>7</v>
      </c>
      <c r="E22" s="208">
        <v>1</v>
      </c>
      <c r="F22" s="208">
        <v>201</v>
      </c>
      <c r="G22" s="209"/>
      <c r="H22" s="210" t="s">
        <v>418</v>
      </c>
      <c r="I22" s="209" t="s">
        <v>217</v>
      </c>
      <c r="J22" s="239">
        <v>40000</v>
      </c>
      <c r="K22" s="239">
        <v>40002</v>
      </c>
      <c r="L22" s="239">
        <v>40002</v>
      </c>
      <c r="M22" s="330">
        <v>280741455</v>
      </c>
      <c r="N22" s="330">
        <v>308116029.71000004</v>
      </c>
      <c r="O22" s="330">
        <v>273548256.37000006</v>
      </c>
    </row>
    <row r="23" spans="1:15">
      <c r="A23" s="679"/>
      <c r="B23" s="680"/>
      <c r="C23" s="680"/>
      <c r="D23" s="680"/>
      <c r="E23" s="680"/>
      <c r="F23" s="680"/>
      <c r="G23" s="680"/>
      <c r="H23" s="680"/>
      <c r="I23" s="680"/>
      <c r="J23" s="680"/>
      <c r="K23" s="680"/>
      <c r="L23" s="680"/>
      <c r="M23" s="680"/>
      <c r="N23" s="680"/>
      <c r="O23" s="681"/>
    </row>
    <row r="24" spans="1:15" ht="29.45" customHeight="1">
      <c r="A24" s="695" t="s">
        <v>701</v>
      </c>
      <c r="B24" s="696"/>
      <c r="C24" s="696"/>
      <c r="D24" s="696"/>
      <c r="E24" s="696"/>
      <c r="F24" s="696"/>
      <c r="G24" s="696"/>
      <c r="H24" s="696"/>
      <c r="I24" s="696"/>
      <c r="J24" s="696"/>
      <c r="K24" s="696"/>
      <c r="L24" s="696"/>
      <c r="M24" s="696"/>
      <c r="N24" s="696"/>
      <c r="O24" s="697"/>
    </row>
    <row r="25" spans="1:15">
      <c r="A25" s="332"/>
      <c r="B25" s="333"/>
      <c r="C25" s="333"/>
      <c r="D25" s="333"/>
      <c r="E25" s="333"/>
      <c r="F25" s="333"/>
      <c r="G25" s="333"/>
      <c r="H25" s="333"/>
      <c r="I25" s="333"/>
      <c r="J25" s="333"/>
      <c r="K25" s="333"/>
      <c r="L25" s="333"/>
      <c r="M25" s="333"/>
      <c r="N25" s="333"/>
      <c r="O25" s="334"/>
    </row>
    <row r="26" spans="1:15" ht="95.45" customHeight="1">
      <c r="A26" s="669" t="s">
        <v>710</v>
      </c>
      <c r="B26" s="670"/>
      <c r="C26" s="670"/>
      <c r="D26" s="670"/>
      <c r="E26" s="670"/>
      <c r="F26" s="670"/>
      <c r="G26" s="670"/>
      <c r="H26" s="670"/>
      <c r="I26" s="670"/>
      <c r="J26" s="670"/>
      <c r="K26" s="670"/>
      <c r="L26" s="670"/>
      <c r="M26" s="670"/>
      <c r="N26" s="670"/>
      <c r="O26" s="671"/>
    </row>
    <row r="27" spans="1:15">
      <c r="A27" s="332"/>
      <c r="B27" s="333"/>
      <c r="C27" s="333"/>
      <c r="D27" s="333"/>
      <c r="E27" s="333"/>
      <c r="F27" s="333"/>
      <c r="G27" s="333"/>
      <c r="H27" s="333"/>
      <c r="I27" s="333"/>
      <c r="J27" s="333"/>
      <c r="K27" s="333"/>
      <c r="L27" s="333"/>
      <c r="M27" s="333"/>
      <c r="N27" s="333"/>
      <c r="O27" s="334"/>
    </row>
    <row r="28" spans="1:15" ht="19.899999999999999" customHeight="1">
      <c r="A28" s="685" t="s">
        <v>85</v>
      </c>
      <c r="B28" s="685" t="s">
        <v>127</v>
      </c>
      <c r="C28" s="685" t="s">
        <v>44</v>
      </c>
      <c r="D28" s="685" t="s">
        <v>42</v>
      </c>
      <c r="E28" s="685" t="s">
        <v>43</v>
      </c>
      <c r="F28" s="685" t="s">
        <v>12</v>
      </c>
      <c r="G28" s="685" t="s">
        <v>75</v>
      </c>
      <c r="H28" s="687" t="s">
        <v>13</v>
      </c>
      <c r="I28" s="685" t="s">
        <v>128</v>
      </c>
      <c r="J28" s="689" t="s">
        <v>129</v>
      </c>
      <c r="K28" s="690"/>
      <c r="L28" s="691"/>
      <c r="M28" s="689" t="s">
        <v>130</v>
      </c>
      <c r="N28" s="690"/>
      <c r="O28" s="691"/>
    </row>
    <row r="29" spans="1:15" ht="19.899999999999999" customHeight="1">
      <c r="A29" s="686"/>
      <c r="B29" s="686"/>
      <c r="C29" s="686"/>
      <c r="D29" s="686"/>
      <c r="E29" s="686"/>
      <c r="F29" s="686"/>
      <c r="G29" s="686"/>
      <c r="H29" s="688"/>
      <c r="I29" s="686"/>
      <c r="J29" s="378" t="s">
        <v>131</v>
      </c>
      <c r="K29" s="378" t="s">
        <v>189</v>
      </c>
      <c r="L29" s="378" t="s">
        <v>132</v>
      </c>
      <c r="M29" s="378" t="s">
        <v>91</v>
      </c>
      <c r="N29" s="378" t="s">
        <v>27</v>
      </c>
      <c r="O29" s="378" t="s">
        <v>21</v>
      </c>
    </row>
    <row r="30" spans="1:15" s="331" customFormat="1" ht="15" customHeight="1">
      <c r="A30" s="208">
        <v>2</v>
      </c>
      <c r="B30" s="208">
        <v>6</v>
      </c>
      <c r="C30" s="208">
        <v>1</v>
      </c>
      <c r="D30" s="208">
        <v>7</v>
      </c>
      <c r="E30" s="208">
        <v>2</v>
      </c>
      <c r="F30" s="208">
        <v>204</v>
      </c>
      <c r="G30" s="209"/>
      <c r="H30" s="210" t="s">
        <v>702</v>
      </c>
      <c r="I30" s="209" t="s">
        <v>247</v>
      </c>
      <c r="J30" s="209" t="s">
        <v>420</v>
      </c>
      <c r="K30" s="209" t="s">
        <v>420</v>
      </c>
      <c r="L30" s="209" t="s">
        <v>420</v>
      </c>
      <c r="M30" s="330">
        <v>84521005</v>
      </c>
      <c r="N30" s="330">
        <v>82491982.640000001</v>
      </c>
      <c r="O30" s="330">
        <v>81940489.049999997</v>
      </c>
    </row>
    <row r="31" spans="1:15">
      <c r="A31" s="679"/>
      <c r="B31" s="680"/>
      <c r="C31" s="680"/>
      <c r="D31" s="680"/>
      <c r="E31" s="680"/>
      <c r="F31" s="680"/>
      <c r="G31" s="680"/>
      <c r="H31" s="680"/>
      <c r="I31" s="680"/>
      <c r="J31" s="680"/>
      <c r="K31" s="680"/>
      <c r="L31" s="680"/>
      <c r="M31" s="680"/>
      <c r="N31" s="680"/>
      <c r="O31" s="681"/>
    </row>
    <row r="32" spans="1:15" ht="38.25" customHeight="1">
      <c r="A32" s="695" t="s">
        <v>711</v>
      </c>
      <c r="B32" s="696"/>
      <c r="C32" s="696"/>
      <c r="D32" s="696"/>
      <c r="E32" s="696"/>
      <c r="F32" s="696"/>
      <c r="G32" s="696"/>
      <c r="H32" s="696"/>
      <c r="I32" s="696"/>
      <c r="J32" s="696"/>
      <c r="K32" s="696"/>
      <c r="L32" s="696"/>
      <c r="M32" s="696"/>
      <c r="N32" s="696"/>
      <c r="O32" s="697"/>
    </row>
    <row r="33" spans="1:15">
      <c r="A33" s="427"/>
      <c r="B33" s="428"/>
      <c r="C33" s="428"/>
      <c r="D33" s="428"/>
      <c r="E33" s="428"/>
      <c r="F33" s="428"/>
      <c r="G33" s="428"/>
      <c r="H33" s="428"/>
      <c r="I33" s="428"/>
      <c r="J33" s="428"/>
      <c r="K33" s="428"/>
      <c r="L33" s="428"/>
      <c r="M33" s="428"/>
      <c r="N33" s="428"/>
      <c r="O33" s="429"/>
    </row>
    <row r="34" spans="1:15" ht="51" customHeight="1">
      <c r="A34" s="695" t="s">
        <v>712</v>
      </c>
      <c r="B34" s="696"/>
      <c r="C34" s="696"/>
      <c r="D34" s="696"/>
      <c r="E34" s="696"/>
      <c r="F34" s="696"/>
      <c r="G34" s="696"/>
      <c r="H34" s="696"/>
      <c r="I34" s="696"/>
      <c r="J34" s="696"/>
      <c r="K34" s="696"/>
      <c r="L34" s="696"/>
      <c r="M34" s="696"/>
      <c r="N34" s="696"/>
      <c r="O34" s="697"/>
    </row>
    <row r="35" spans="1:15" ht="16.149999999999999" customHeight="1">
      <c r="A35" s="332"/>
      <c r="B35" s="333"/>
      <c r="C35" s="333"/>
      <c r="D35" s="333"/>
      <c r="E35" s="333"/>
      <c r="F35" s="333"/>
      <c r="G35" s="333"/>
      <c r="H35" s="333"/>
      <c r="I35" s="333"/>
      <c r="J35" s="333"/>
      <c r="K35" s="333"/>
      <c r="L35" s="333"/>
      <c r="M35" s="333"/>
      <c r="N35" s="333"/>
      <c r="O35" s="334"/>
    </row>
    <row r="36" spans="1:15" ht="19.899999999999999" customHeight="1">
      <c r="A36" s="685" t="s">
        <v>85</v>
      </c>
      <c r="B36" s="685" t="s">
        <v>127</v>
      </c>
      <c r="C36" s="685" t="s">
        <v>44</v>
      </c>
      <c r="D36" s="685" t="s">
        <v>42</v>
      </c>
      <c r="E36" s="685" t="s">
        <v>43</v>
      </c>
      <c r="F36" s="685" t="s">
        <v>12</v>
      </c>
      <c r="G36" s="685" t="s">
        <v>75</v>
      </c>
      <c r="H36" s="687" t="s">
        <v>13</v>
      </c>
      <c r="I36" s="685" t="s">
        <v>128</v>
      </c>
      <c r="J36" s="689" t="s">
        <v>129</v>
      </c>
      <c r="K36" s="690"/>
      <c r="L36" s="691"/>
      <c r="M36" s="689" t="s">
        <v>130</v>
      </c>
      <c r="N36" s="690"/>
      <c r="O36" s="691"/>
    </row>
    <row r="37" spans="1:15" ht="19.899999999999999" customHeight="1">
      <c r="A37" s="686"/>
      <c r="B37" s="686"/>
      <c r="C37" s="686"/>
      <c r="D37" s="686"/>
      <c r="E37" s="686"/>
      <c r="F37" s="686"/>
      <c r="G37" s="686"/>
      <c r="H37" s="688"/>
      <c r="I37" s="686"/>
      <c r="J37" s="378" t="s">
        <v>131</v>
      </c>
      <c r="K37" s="378" t="s">
        <v>189</v>
      </c>
      <c r="L37" s="378" t="s">
        <v>132</v>
      </c>
      <c r="M37" s="378" t="s">
        <v>91</v>
      </c>
      <c r="N37" s="378" t="s">
        <v>27</v>
      </c>
      <c r="O37" s="378" t="s">
        <v>21</v>
      </c>
    </row>
    <row r="38" spans="1:15" s="331" customFormat="1" ht="15" customHeight="1">
      <c r="A38" s="209" t="s">
        <v>408</v>
      </c>
      <c r="B38" s="209" t="s">
        <v>419</v>
      </c>
      <c r="C38" s="209" t="s">
        <v>409</v>
      </c>
      <c r="D38" s="209" t="s">
        <v>421</v>
      </c>
      <c r="E38" s="209" t="s">
        <v>417</v>
      </c>
      <c r="F38" s="209" t="s">
        <v>422</v>
      </c>
      <c r="G38" s="209"/>
      <c r="H38" s="210" t="s">
        <v>290</v>
      </c>
      <c r="I38" s="209" t="s">
        <v>287</v>
      </c>
      <c r="J38" s="209" t="s">
        <v>409</v>
      </c>
      <c r="K38" s="209" t="s">
        <v>417</v>
      </c>
      <c r="L38" s="209" t="s">
        <v>417</v>
      </c>
      <c r="M38" s="330">
        <v>6959529</v>
      </c>
      <c r="N38" s="330">
        <v>8139581.7200000007</v>
      </c>
      <c r="O38" s="330">
        <v>7503931.870000001</v>
      </c>
    </row>
    <row r="39" spans="1:15" ht="15.6" customHeight="1">
      <c r="A39" s="679"/>
      <c r="B39" s="680"/>
      <c r="C39" s="680"/>
      <c r="D39" s="680"/>
      <c r="E39" s="680"/>
      <c r="F39" s="680"/>
      <c r="G39" s="680"/>
      <c r="H39" s="680"/>
      <c r="I39" s="680"/>
      <c r="J39" s="680"/>
      <c r="K39" s="680"/>
      <c r="L39" s="680"/>
      <c r="M39" s="680"/>
      <c r="N39" s="680"/>
      <c r="O39" s="681"/>
    </row>
    <row r="40" spans="1:15">
      <c r="A40" s="682" t="s">
        <v>940</v>
      </c>
      <c r="B40" s="683"/>
      <c r="C40" s="683"/>
      <c r="D40" s="683"/>
      <c r="E40" s="683"/>
      <c r="F40" s="683"/>
      <c r="G40" s="683"/>
      <c r="H40" s="683"/>
      <c r="I40" s="683"/>
      <c r="J40" s="683"/>
      <c r="K40" s="683"/>
      <c r="L40" s="683"/>
      <c r="M40" s="683"/>
      <c r="N40" s="683"/>
      <c r="O40" s="684"/>
    </row>
    <row r="41" spans="1:15">
      <c r="A41" s="332"/>
      <c r="B41" s="333"/>
      <c r="C41" s="333"/>
      <c r="D41" s="333"/>
      <c r="E41" s="333"/>
      <c r="F41" s="333"/>
      <c r="G41" s="333"/>
      <c r="H41" s="333"/>
      <c r="I41" s="333"/>
      <c r="J41" s="333"/>
      <c r="K41" s="333"/>
      <c r="L41" s="333"/>
      <c r="M41" s="333"/>
      <c r="N41" s="333"/>
      <c r="O41" s="334"/>
    </row>
    <row r="42" spans="1:15" ht="43.9" customHeight="1">
      <c r="A42" s="666" t="s">
        <v>941</v>
      </c>
      <c r="B42" s="667"/>
      <c r="C42" s="667"/>
      <c r="D42" s="667"/>
      <c r="E42" s="667"/>
      <c r="F42" s="667"/>
      <c r="G42" s="667"/>
      <c r="H42" s="667"/>
      <c r="I42" s="667"/>
      <c r="J42" s="667"/>
      <c r="K42" s="667"/>
      <c r="L42" s="667"/>
      <c r="M42" s="667"/>
      <c r="N42" s="667"/>
      <c r="O42" s="668"/>
    </row>
    <row r="43" spans="1:15" ht="12.6" customHeight="1">
      <c r="A43" s="682"/>
      <c r="B43" s="683"/>
      <c r="C43" s="683"/>
      <c r="D43" s="683"/>
      <c r="E43" s="683"/>
      <c r="F43" s="683"/>
      <c r="G43" s="683"/>
      <c r="H43" s="683"/>
      <c r="I43" s="683"/>
      <c r="J43" s="683"/>
      <c r="K43" s="683"/>
      <c r="L43" s="683"/>
      <c r="M43" s="683"/>
      <c r="N43" s="683"/>
      <c r="O43" s="684"/>
    </row>
    <row r="44" spans="1:15" ht="19.899999999999999" customHeight="1">
      <c r="A44" s="685" t="s">
        <v>85</v>
      </c>
      <c r="B44" s="685" t="s">
        <v>127</v>
      </c>
      <c r="C44" s="685" t="s">
        <v>44</v>
      </c>
      <c r="D44" s="685" t="s">
        <v>42</v>
      </c>
      <c r="E44" s="685" t="s">
        <v>43</v>
      </c>
      <c r="F44" s="685" t="s">
        <v>12</v>
      </c>
      <c r="G44" s="685" t="s">
        <v>75</v>
      </c>
      <c r="H44" s="687" t="s">
        <v>13</v>
      </c>
      <c r="I44" s="685" t="s">
        <v>128</v>
      </c>
      <c r="J44" s="689" t="s">
        <v>129</v>
      </c>
      <c r="K44" s="690"/>
      <c r="L44" s="691"/>
      <c r="M44" s="689" t="s">
        <v>130</v>
      </c>
      <c r="N44" s="690"/>
      <c r="O44" s="691"/>
    </row>
    <row r="45" spans="1:15" ht="19.899999999999999" customHeight="1">
      <c r="A45" s="686"/>
      <c r="B45" s="686"/>
      <c r="C45" s="686"/>
      <c r="D45" s="686"/>
      <c r="E45" s="686"/>
      <c r="F45" s="686"/>
      <c r="G45" s="686"/>
      <c r="H45" s="688"/>
      <c r="I45" s="686"/>
      <c r="J45" s="378" t="s">
        <v>131</v>
      </c>
      <c r="K45" s="378" t="s">
        <v>189</v>
      </c>
      <c r="L45" s="378" t="s">
        <v>132</v>
      </c>
      <c r="M45" s="378" t="s">
        <v>91</v>
      </c>
      <c r="N45" s="378" t="s">
        <v>27</v>
      </c>
      <c r="O45" s="378" t="s">
        <v>21</v>
      </c>
    </row>
    <row r="46" spans="1:15" s="331" customFormat="1" ht="15" customHeight="1">
      <c r="A46" s="209" t="s">
        <v>408</v>
      </c>
      <c r="B46" s="209" t="s">
        <v>419</v>
      </c>
      <c r="C46" s="209" t="s">
        <v>409</v>
      </c>
      <c r="D46" s="209" t="s">
        <v>421</v>
      </c>
      <c r="E46" s="209" t="s">
        <v>408</v>
      </c>
      <c r="F46" s="209" t="s">
        <v>423</v>
      </c>
      <c r="G46" s="209"/>
      <c r="H46" s="210" t="s">
        <v>703</v>
      </c>
      <c r="I46" s="209" t="s">
        <v>293</v>
      </c>
      <c r="J46" s="209" t="s">
        <v>424</v>
      </c>
      <c r="K46" s="209" t="s">
        <v>1048</v>
      </c>
      <c r="L46" s="209" t="s">
        <v>1048</v>
      </c>
      <c r="M46" s="330">
        <v>1542882</v>
      </c>
      <c r="N46" s="330">
        <v>1545242.95</v>
      </c>
      <c r="O46" s="330">
        <v>1545180.95</v>
      </c>
    </row>
    <row r="47" spans="1:15">
      <c r="A47" s="679"/>
      <c r="B47" s="680"/>
      <c r="C47" s="680"/>
      <c r="D47" s="680"/>
      <c r="E47" s="680"/>
      <c r="F47" s="680"/>
      <c r="G47" s="680"/>
      <c r="H47" s="680"/>
      <c r="I47" s="680"/>
      <c r="J47" s="680"/>
      <c r="K47" s="680"/>
      <c r="L47" s="680"/>
      <c r="M47" s="680"/>
      <c r="N47" s="680"/>
      <c r="O47" s="681"/>
    </row>
    <row r="48" spans="1:15">
      <c r="A48" s="669" t="s">
        <v>942</v>
      </c>
      <c r="B48" s="670"/>
      <c r="C48" s="670"/>
      <c r="D48" s="670"/>
      <c r="E48" s="670"/>
      <c r="F48" s="670"/>
      <c r="G48" s="670"/>
      <c r="H48" s="670"/>
      <c r="I48" s="670"/>
      <c r="J48" s="670"/>
      <c r="K48" s="670"/>
      <c r="L48" s="670"/>
      <c r="M48" s="670"/>
      <c r="N48" s="670"/>
      <c r="O48" s="671"/>
    </row>
    <row r="49" spans="1:15" ht="12.6" customHeight="1">
      <c r="A49" s="672"/>
      <c r="B49" s="673"/>
      <c r="C49" s="673"/>
      <c r="D49" s="673"/>
      <c r="E49" s="673"/>
      <c r="F49" s="673"/>
      <c r="G49" s="673"/>
      <c r="H49" s="673"/>
      <c r="I49" s="673"/>
      <c r="J49" s="673"/>
      <c r="K49" s="673"/>
      <c r="L49" s="673"/>
      <c r="M49" s="673"/>
      <c r="N49" s="673"/>
      <c r="O49" s="674"/>
    </row>
    <row r="50" spans="1:15" ht="20.45" customHeight="1">
      <c r="A50" s="682" t="s">
        <v>943</v>
      </c>
      <c r="B50" s="683"/>
      <c r="C50" s="683"/>
      <c r="D50" s="683"/>
      <c r="E50" s="683"/>
      <c r="F50" s="683"/>
      <c r="G50" s="683"/>
      <c r="H50" s="683"/>
      <c r="I50" s="683"/>
      <c r="J50" s="683"/>
      <c r="K50" s="683"/>
      <c r="L50" s="683"/>
      <c r="M50" s="683"/>
      <c r="N50" s="683"/>
      <c r="O50" s="684"/>
    </row>
    <row r="51" spans="1:15" ht="16.899999999999999" customHeight="1">
      <c r="A51" s="675" t="s">
        <v>944</v>
      </c>
      <c r="B51" s="676"/>
      <c r="C51" s="676"/>
      <c r="D51" s="676"/>
      <c r="E51" s="676"/>
      <c r="F51" s="676"/>
      <c r="G51" s="676"/>
      <c r="H51" s="676"/>
      <c r="I51" s="676"/>
      <c r="J51" s="676"/>
      <c r="K51" s="676"/>
      <c r="L51" s="676"/>
      <c r="M51" s="676"/>
      <c r="N51" s="676"/>
      <c r="O51" s="677"/>
    </row>
    <row r="52" spans="1:15" ht="19.149999999999999" customHeight="1">
      <c r="A52" s="678"/>
      <c r="B52" s="676"/>
      <c r="C52" s="676"/>
      <c r="D52" s="676"/>
      <c r="E52" s="676"/>
      <c r="F52" s="676"/>
      <c r="G52" s="676"/>
      <c r="H52" s="676"/>
      <c r="I52" s="676"/>
      <c r="J52" s="676"/>
      <c r="K52" s="676"/>
      <c r="L52" s="676"/>
      <c r="M52" s="676"/>
      <c r="N52" s="676"/>
      <c r="O52" s="677"/>
    </row>
    <row r="53" spans="1:15" ht="20.45" customHeight="1">
      <c r="A53" s="332"/>
      <c r="B53" s="333"/>
      <c r="C53" s="333"/>
      <c r="D53" s="333"/>
      <c r="E53" s="333"/>
      <c r="F53" s="333"/>
      <c r="G53" s="333"/>
      <c r="H53" s="333"/>
      <c r="I53" s="333"/>
      <c r="J53" s="333"/>
      <c r="K53" s="333"/>
      <c r="L53" s="333"/>
      <c r="M53" s="333"/>
      <c r="N53" s="333"/>
      <c r="O53" s="334"/>
    </row>
    <row r="54" spans="1:15" ht="19.899999999999999" customHeight="1">
      <c r="A54" s="685" t="s">
        <v>85</v>
      </c>
      <c r="B54" s="685" t="s">
        <v>127</v>
      </c>
      <c r="C54" s="685" t="s">
        <v>44</v>
      </c>
      <c r="D54" s="685" t="s">
        <v>42</v>
      </c>
      <c r="E54" s="685" t="s">
        <v>43</v>
      </c>
      <c r="F54" s="685" t="s">
        <v>12</v>
      </c>
      <c r="G54" s="685" t="s">
        <v>75</v>
      </c>
      <c r="H54" s="687" t="s">
        <v>13</v>
      </c>
      <c r="I54" s="685" t="s">
        <v>128</v>
      </c>
      <c r="J54" s="689" t="s">
        <v>129</v>
      </c>
      <c r="K54" s="690"/>
      <c r="L54" s="691"/>
      <c r="M54" s="689" t="s">
        <v>130</v>
      </c>
      <c r="N54" s="690"/>
      <c r="O54" s="691"/>
    </row>
    <row r="55" spans="1:15" ht="19.899999999999999" customHeight="1">
      <c r="A55" s="686"/>
      <c r="B55" s="686"/>
      <c r="C55" s="686"/>
      <c r="D55" s="686"/>
      <c r="E55" s="686"/>
      <c r="F55" s="686"/>
      <c r="G55" s="686"/>
      <c r="H55" s="688"/>
      <c r="I55" s="686"/>
      <c r="J55" s="378" t="s">
        <v>131</v>
      </c>
      <c r="K55" s="378" t="s">
        <v>189</v>
      </c>
      <c r="L55" s="378" t="s">
        <v>132</v>
      </c>
      <c r="M55" s="378" t="s">
        <v>91</v>
      </c>
      <c r="N55" s="378" t="s">
        <v>27</v>
      </c>
      <c r="O55" s="378" t="s">
        <v>21</v>
      </c>
    </row>
    <row r="56" spans="1:15" s="331" customFormat="1" ht="15" customHeight="1">
      <c r="A56" s="208">
        <v>4</v>
      </c>
      <c r="B56" s="208">
        <v>7</v>
      </c>
      <c r="C56" s="208">
        <v>2</v>
      </c>
      <c r="D56" s="208">
        <v>1</v>
      </c>
      <c r="E56" s="208">
        <v>1</v>
      </c>
      <c r="F56" s="208">
        <v>203</v>
      </c>
      <c r="G56" s="209"/>
      <c r="H56" s="210" t="s">
        <v>260</v>
      </c>
      <c r="I56" s="209" t="s">
        <v>261</v>
      </c>
      <c r="J56" s="239">
        <v>511000</v>
      </c>
      <c r="K56" s="239">
        <v>511000</v>
      </c>
      <c r="L56" s="239">
        <v>511000</v>
      </c>
      <c r="M56" s="330">
        <v>188470449</v>
      </c>
      <c r="N56" s="330">
        <v>190468389.23000002</v>
      </c>
      <c r="O56" s="330">
        <v>181842636.01000002</v>
      </c>
    </row>
    <row r="57" spans="1:15" ht="8.4499999999999993" customHeight="1">
      <c r="A57" s="679"/>
      <c r="B57" s="680"/>
      <c r="C57" s="680"/>
      <c r="D57" s="680"/>
      <c r="E57" s="680"/>
      <c r="F57" s="680"/>
      <c r="G57" s="680"/>
      <c r="H57" s="680"/>
      <c r="I57" s="680"/>
      <c r="J57" s="680"/>
      <c r="K57" s="680"/>
      <c r="L57" s="680"/>
      <c r="M57" s="680"/>
      <c r="N57" s="680"/>
      <c r="O57" s="681"/>
    </row>
    <row r="58" spans="1:15">
      <c r="A58" s="682" t="s">
        <v>807</v>
      </c>
      <c r="B58" s="683"/>
      <c r="C58" s="683"/>
      <c r="D58" s="683"/>
      <c r="E58" s="683"/>
      <c r="F58" s="683"/>
      <c r="G58" s="683"/>
      <c r="H58" s="683"/>
      <c r="I58" s="683"/>
      <c r="J58" s="683"/>
      <c r="K58" s="683"/>
      <c r="L58" s="683"/>
      <c r="M58" s="683"/>
      <c r="N58" s="683"/>
      <c r="O58" s="684"/>
    </row>
    <row r="59" spans="1:15" ht="13.9" customHeight="1">
      <c r="A59" s="332"/>
      <c r="B59" s="333"/>
      <c r="C59" s="333"/>
      <c r="D59" s="333"/>
      <c r="E59" s="333"/>
      <c r="F59" s="333"/>
      <c r="G59" s="333"/>
      <c r="H59" s="333"/>
      <c r="I59" s="333"/>
      <c r="J59" s="333"/>
      <c r="K59" s="333"/>
      <c r="L59" s="333"/>
      <c r="M59" s="333"/>
      <c r="N59" s="333"/>
      <c r="O59" s="334"/>
    </row>
    <row r="60" spans="1:15" ht="30" customHeight="1">
      <c r="A60" s="704" t="s">
        <v>808</v>
      </c>
      <c r="B60" s="705"/>
      <c r="C60" s="705"/>
      <c r="D60" s="705"/>
      <c r="E60" s="705"/>
      <c r="F60" s="705"/>
      <c r="G60" s="705"/>
      <c r="H60" s="705"/>
      <c r="I60" s="705"/>
      <c r="J60" s="705"/>
      <c r="K60" s="705"/>
      <c r="L60" s="705"/>
      <c r="M60" s="705"/>
      <c r="N60" s="705"/>
      <c r="O60" s="706"/>
    </row>
    <row r="61" spans="1:15">
      <c r="A61" s="332"/>
      <c r="B61" s="333"/>
      <c r="C61" s="333"/>
      <c r="D61" s="333"/>
      <c r="E61" s="333"/>
      <c r="F61" s="333"/>
      <c r="G61" s="333"/>
      <c r="H61" s="333"/>
      <c r="I61" s="333"/>
      <c r="J61" s="333"/>
      <c r="K61" s="333"/>
      <c r="L61" s="333"/>
      <c r="M61" s="333"/>
      <c r="N61" s="333"/>
      <c r="O61" s="334"/>
    </row>
    <row r="62" spans="1:15" ht="19.899999999999999" customHeight="1">
      <c r="A62" s="685" t="s">
        <v>85</v>
      </c>
      <c r="B62" s="685" t="s">
        <v>127</v>
      </c>
      <c r="C62" s="685" t="s">
        <v>44</v>
      </c>
      <c r="D62" s="685" t="s">
        <v>42</v>
      </c>
      <c r="E62" s="685" t="s">
        <v>43</v>
      </c>
      <c r="F62" s="685" t="s">
        <v>12</v>
      </c>
      <c r="G62" s="685" t="s">
        <v>75</v>
      </c>
      <c r="H62" s="687" t="s">
        <v>13</v>
      </c>
      <c r="I62" s="685" t="s">
        <v>128</v>
      </c>
      <c r="J62" s="689" t="s">
        <v>129</v>
      </c>
      <c r="K62" s="690"/>
      <c r="L62" s="691"/>
      <c r="M62" s="689" t="s">
        <v>130</v>
      </c>
      <c r="N62" s="690"/>
      <c r="O62" s="691"/>
    </row>
    <row r="63" spans="1:15" ht="19.899999999999999" customHeight="1">
      <c r="A63" s="686"/>
      <c r="B63" s="686"/>
      <c r="C63" s="686"/>
      <c r="D63" s="686"/>
      <c r="E63" s="686"/>
      <c r="F63" s="686"/>
      <c r="G63" s="686"/>
      <c r="H63" s="688"/>
      <c r="I63" s="686"/>
      <c r="J63" s="378" t="s">
        <v>131</v>
      </c>
      <c r="K63" s="378" t="s">
        <v>189</v>
      </c>
      <c r="L63" s="378" t="s">
        <v>132</v>
      </c>
      <c r="M63" s="378" t="s">
        <v>91</v>
      </c>
      <c r="N63" s="378" t="s">
        <v>27</v>
      </c>
      <c r="O63" s="378" t="s">
        <v>21</v>
      </c>
    </row>
    <row r="64" spans="1:15" s="331" customFormat="1" ht="27" customHeight="1">
      <c r="A64" s="206">
        <v>4</v>
      </c>
      <c r="B64" s="206">
        <v>6</v>
      </c>
      <c r="C64" s="206">
        <v>2</v>
      </c>
      <c r="D64" s="206">
        <v>1</v>
      </c>
      <c r="E64" s="206">
        <v>3</v>
      </c>
      <c r="F64" s="206">
        <v>206</v>
      </c>
      <c r="G64" s="205"/>
      <c r="H64" s="205" t="s">
        <v>426</v>
      </c>
      <c r="I64" s="205" t="s">
        <v>263</v>
      </c>
      <c r="J64" s="206">
        <v>13</v>
      </c>
      <c r="K64" s="206">
        <v>16.143000000000001</v>
      </c>
      <c r="L64" s="456">
        <v>7.07</v>
      </c>
      <c r="M64" s="330">
        <v>97161406</v>
      </c>
      <c r="N64" s="330">
        <v>100136916.59</v>
      </c>
      <c r="O64" s="330">
        <v>95671956.61999999</v>
      </c>
    </row>
    <row r="65" spans="1:15">
      <c r="A65" s="679"/>
      <c r="B65" s="680"/>
      <c r="C65" s="680"/>
      <c r="D65" s="680"/>
      <c r="E65" s="680"/>
      <c r="F65" s="680"/>
      <c r="G65" s="680"/>
      <c r="H65" s="680"/>
      <c r="I65" s="680"/>
      <c r="J65" s="680"/>
      <c r="K65" s="680"/>
      <c r="L65" s="680"/>
      <c r="M65" s="680"/>
      <c r="N65" s="680"/>
      <c r="O65" s="681"/>
    </row>
    <row r="66" spans="1:15" ht="22.15" customHeight="1">
      <c r="A66" s="710" t="s">
        <v>945</v>
      </c>
      <c r="B66" s="711"/>
      <c r="C66" s="711"/>
      <c r="D66" s="711"/>
      <c r="E66" s="711"/>
      <c r="F66" s="711"/>
      <c r="G66" s="711"/>
      <c r="H66" s="711"/>
      <c r="I66" s="711"/>
      <c r="J66" s="711"/>
      <c r="K66" s="711"/>
      <c r="L66" s="711"/>
      <c r="M66" s="711"/>
      <c r="N66" s="711"/>
      <c r="O66" s="712"/>
    </row>
    <row r="67" spans="1:15" s="248" customFormat="1" ht="35.450000000000003" customHeight="1">
      <c r="A67" s="544"/>
      <c r="B67" s="544"/>
      <c r="C67" s="544"/>
      <c r="D67" s="544"/>
      <c r="E67" s="544"/>
      <c r="F67" s="544"/>
      <c r="G67" s="544"/>
      <c r="H67" s="544"/>
      <c r="I67" s="544"/>
      <c r="J67" s="544"/>
      <c r="K67" s="544"/>
      <c r="L67" s="544"/>
      <c r="M67" s="544"/>
      <c r="N67" s="544"/>
      <c r="O67" s="544"/>
    </row>
    <row r="68" spans="1:15" ht="18" customHeight="1">
      <c r="A68" s="698" t="s">
        <v>741</v>
      </c>
      <c r="B68" s="699"/>
      <c r="C68" s="699"/>
      <c r="D68" s="699"/>
      <c r="E68" s="699"/>
      <c r="F68" s="699"/>
      <c r="G68" s="699"/>
      <c r="H68" s="699"/>
      <c r="I68" s="699"/>
      <c r="J68" s="699"/>
      <c r="K68" s="699"/>
      <c r="L68" s="699"/>
      <c r="M68" s="699"/>
      <c r="N68" s="699"/>
      <c r="O68" s="700"/>
    </row>
    <row r="69" spans="1:15" ht="71.25" customHeight="1">
      <c r="A69" s="713" t="s">
        <v>946</v>
      </c>
      <c r="B69" s="670"/>
      <c r="C69" s="670"/>
      <c r="D69" s="670"/>
      <c r="E69" s="670"/>
      <c r="F69" s="670"/>
      <c r="G69" s="670"/>
      <c r="H69" s="670"/>
      <c r="I69" s="670"/>
      <c r="J69" s="670"/>
      <c r="K69" s="670"/>
      <c r="L69" s="670"/>
      <c r="M69" s="670"/>
      <c r="N69" s="670"/>
      <c r="O69" s="671"/>
    </row>
    <row r="70" spans="1:15" ht="19.899999999999999" customHeight="1">
      <c r="A70" s="685" t="s">
        <v>85</v>
      </c>
      <c r="B70" s="685" t="s">
        <v>127</v>
      </c>
      <c r="C70" s="685" t="s">
        <v>44</v>
      </c>
      <c r="D70" s="685" t="s">
        <v>42</v>
      </c>
      <c r="E70" s="685" t="s">
        <v>43</v>
      </c>
      <c r="F70" s="685" t="s">
        <v>12</v>
      </c>
      <c r="G70" s="685" t="s">
        <v>75</v>
      </c>
      <c r="H70" s="687" t="s">
        <v>13</v>
      </c>
      <c r="I70" s="685" t="s">
        <v>128</v>
      </c>
      <c r="J70" s="689" t="s">
        <v>129</v>
      </c>
      <c r="K70" s="690"/>
      <c r="L70" s="691"/>
      <c r="M70" s="689" t="s">
        <v>130</v>
      </c>
      <c r="N70" s="690"/>
      <c r="O70" s="691"/>
    </row>
    <row r="71" spans="1:15" ht="19.899999999999999" customHeight="1">
      <c r="A71" s="686"/>
      <c r="B71" s="686"/>
      <c r="C71" s="686"/>
      <c r="D71" s="686"/>
      <c r="E71" s="686"/>
      <c r="F71" s="686"/>
      <c r="G71" s="686"/>
      <c r="H71" s="688"/>
      <c r="I71" s="686"/>
      <c r="J71" s="378" t="s">
        <v>131</v>
      </c>
      <c r="K71" s="378" t="s">
        <v>189</v>
      </c>
      <c r="L71" s="378" t="s">
        <v>132</v>
      </c>
      <c r="M71" s="378" t="s">
        <v>91</v>
      </c>
      <c r="N71" s="378" t="s">
        <v>27</v>
      </c>
      <c r="O71" s="378" t="s">
        <v>21</v>
      </c>
    </row>
    <row r="72" spans="1:15" s="331" customFormat="1" ht="15" customHeight="1">
      <c r="A72" s="206">
        <v>4</v>
      </c>
      <c r="B72" s="206">
        <v>2</v>
      </c>
      <c r="C72" s="206">
        <v>2</v>
      </c>
      <c r="D72" s="206">
        <v>1</v>
      </c>
      <c r="E72" s="206">
        <v>5</v>
      </c>
      <c r="F72" s="206">
        <v>207</v>
      </c>
      <c r="G72" s="209"/>
      <c r="H72" s="210" t="s">
        <v>427</v>
      </c>
      <c r="I72" s="209" t="s">
        <v>266</v>
      </c>
      <c r="J72" s="239">
        <v>6000000</v>
      </c>
      <c r="K72" s="338">
        <v>5999935.2999999998</v>
      </c>
      <c r="L72" s="338">
        <v>5999935.2999999998</v>
      </c>
      <c r="M72" s="330">
        <v>71513899</v>
      </c>
      <c r="N72" s="330">
        <v>70807905.579999998</v>
      </c>
      <c r="O72" s="330">
        <v>70215458.750000015</v>
      </c>
    </row>
    <row r="73" spans="1:15" ht="8.4499999999999993" customHeight="1">
      <c r="A73" s="679"/>
      <c r="B73" s="680"/>
      <c r="C73" s="680"/>
      <c r="D73" s="680"/>
      <c r="E73" s="680"/>
      <c r="F73" s="680"/>
      <c r="G73" s="680"/>
      <c r="H73" s="680"/>
      <c r="I73" s="680"/>
      <c r="J73" s="680"/>
      <c r="K73" s="680"/>
      <c r="L73" s="680"/>
      <c r="M73" s="680"/>
      <c r="N73" s="680"/>
      <c r="O73" s="681"/>
    </row>
    <row r="74" spans="1:15" ht="15" customHeight="1">
      <c r="A74" s="695" t="s">
        <v>809</v>
      </c>
      <c r="B74" s="696"/>
      <c r="C74" s="696"/>
      <c r="D74" s="696"/>
      <c r="E74" s="696"/>
      <c r="F74" s="696"/>
      <c r="G74" s="696"/>
      <c r="H74" s="696"/>
      <c r="I74" s="696"/>
      <c r="J74" s="696"/>
      <c r="K74" s="696"/>
      <c r="L74" s="696"/>
      <c r="M74" s="696"/>
      <c r="N74" s="696"/>
      <c r="O74" s="697"/>
    </row>
    <row r="75" spans="1:15" ht="10.15" customHeight="1">
      <c r="A75" s="332"/>
      <c r="B75" s="333"/>
      <c r="C75" s="333"/>
      <c r="D75" s="333"/>
      <c r="E75" s="333"/>
      <c r="F75" s="333"/>
      <c r="G75" s="333"/>
      <c r="H75" s="333"/>
      <c r="I75" s="333"/>
      <c r="J75" s="333"/>
      <c r="K75" s="333"/>
      <c r="L75" s="333"/>
      <c r="M75" s="333"/>
      <c r="N75" s="333"/>
      <c r="O75" s="334"/>
    </row>
    <row r="76" spans="1:15" ht="30" customHeight="1">
      <c r="A76" s="695" t="s">
        <v>810</v>
      </c>
      <c r="B76" s="696"/>
      <c r="C76" s="696"/>
      <c r="D76" s="696"/>
      <c r="E76" s="696"/>
      <c r="F76" s="696"/>
      <c r="G76" s="696"/>
      <c r="H76" s="696"/>
      <c r="I76" s="696"/>
      <c r="J76" s="696"/>
      <c r="K76" s="696"/>
      <c r="L76" s="696"/>
      <c r="M76" s="696"/>
      <c r="N76" s="696"/>
      <c r="O76" s="697"/>
    </row>
    <row r="77" spans="1:15" ht="10.9" customHeight="1">
      <c r="A77" s="332"/>
      <c r="B77" s="333"/>
      <c r="C77" s="333"/>
      <c r="D77" s="333"/>
      <c r="E77" s="333"/>
      <c r="F77" s="333"/>
      <c r="G77" s="333"/>
      <c r="H77" s="333"/>
      <c r="I77" s="333"/>
      <c r="J77" s="333"/>
      <c r="K77" s="333"/>
      <c r="L77" s="333"/>
      <c r="M77" s="333"/>
      <c r="N77" s="333"/>
      <c r="O77" s="334"/>
    </row>
    <row r="78" spans="1:15" ht="19.899999999999999" customHeight="1">
      <c r="A78" s="685" t="s">
        <v>85</v>
      </c>
      <c r="B78" s="685" t="s">
        <v>127</v>
      </c>
      <c r="C78" s="685" t="s">
        <v>44</v>
      </c>
      <c r="D78" s="685" t="s">
        <v>42</v>
      </c>
      <c r="E78" s="685" t="s">
        <v>43</v>
      </c>
      <c r="F78" s="685" t="s">
        <v>12</v>
      </c>
      <c r="G78" s="685" t="s">
        <v>75</v>
      </c>
      <c r="H78" s="687" t="s">
        <v>13</v>
      </c>
      <c r="I78" s="685" t="s">
        <v>128</v>
      </c>
      <c r="J78" s="689" t="s">
        <v>129</v>
      </c>
      <c r="K78" s="690"/>
      <c r="L78" s="691"/>
      <c r="M78" s="689" t="s">
        <v>130</v>
      </c>
      <c r="N78" s="690"/>
      <c r="O78" s="691"/>
    </row>
    <row r="79" spans="1:15" ht="19.899999999999999" customHeight="1">
      <c r="A79" s="686"/>
      <c r="B79" s="686"/>
      <c r="C79" s="686"/>
      <c r="D79" s="686"/>
      <c r="E79" s="686"/>
      <c r="F79" s="686"/>
      <c r="G79" s="686"/>
      <c r="H79" s="688"/>
      <c r="I79" s="686"/>
      <c r="J79" s="378" t="s">
        <v>131</v>
      </c>
      <c r="K79" s="378" t="s">
        <v>189</v>
      </c>
      <c r="L79" s="378" t="s">
        <v>132</v>
      </c>
      <c r="M79" s="378" t="s">
        <v>91</v>
      </c>
      <c r="N79" s="378" t="s">
        <v>27</v>
      </c>
      <c r="O79" s="378" t="s">
        <v>21</v>
      </c>
    </row>
    <row r="80" spans="1:15" s="331" customFormat="1" ht="15" customHeight="1">
      <c r="A80" s="205" t="s">
        <v>413</v>
      </c>
      <c r="B80" s="205" t="s">
        <v>417</v>
      </c>
      <c r="C80" s="205" t="s">
        <v>417</v>
      </c>
      <c r="D80" s="205" t="s">
        <v>409</v>
      </c>
      <c r="E80" s="205" t="s">
        <v>408</v>
      </c>
      <c r="F80" s="205" t="s">
        <v>414</v>
      </c>
      <c r="G80" s="209" t="s">
        <v>428</v>
      </c>
      <c r="H80" s="210" t="s">
        <v>267</v>
      </c>
      <c r="I80" s="209" t="s">
        <v>268</v>
      </c>
      <c r="J80" s="239">
        <v>15000</v>
      </c>
      <c r="K80" s="239">
        <v>35000</v>
      </c>
      <c r="L80" s="239">
        <v>35000</v>
      </c>
      <c r="M80" s="330">
        <v>24551733</v>
      </c>
      <c r="N80" s="330">
        <v>24421809</v>
      </c>
      <c r="O80" s="330">
        <v>23631482.390000001</v>
      </c>
    </row>
    <row r="81" spans="1:15" ht="9" customHeight="1">
      <c r="A81" s="679"/>
      <c r="B81" s="680"/>
      <c r="C81" s="680"/>
      <c r="D81" s="680"/>
      <c r="E81" s="680"/>
      <c r="F81" s="680"/>
      <c r="G81" s="680"/>
      <c r="H81" s="680"/>
      <c r="I81" s="680"/>
      <c r="J81" s="680"/>
      <c r="K81" s="680"/>
      <c r="L81" s="680"/>
      <c r="M81" s="680"/>
      <c r="N81" s="680"/>
      <c r="O81" s="681"/>
    </row>
    <row r="82" spans="1:15" ht="30.6" customHeight="1">
      <c r="A82" s="704" t="s">
        <v>811</v>
      </c>
      <c r="B82" s="705"/>
      <c r="C82" s="705"/>
      <c r="D82" s="705"/>
      <c r="E82" s="705"/>
      <c r="F82" s="705"/>
      <c r="G82" s="705"/>
      <c r="H82" s="705"/>
      <c r="I82" s="705"/>
      <c r="J82" s="705"/>
      <c r="K82" s="705"/>
      <c r="L82" s="705"/>
      <c r="M82" s="705"/>
      <c r="N82" s="705"/>
      <c r="O82" s="706"/>
    </row>
    <row r="83" spans="1:15">
      <c r="A83" s="682" t="s">
        <v>812</v>
      </c>
      <c r="B83" s="683"/>
      <c r="C83" s="683"/>
      <c r="D83" s="683"/>
      <c r="E83" s="683"/>
      <c r="F83" s="683"/>
      <c r="G83" s="683"/>
      <c r="H83" s="683"/>
      <c r="I83" s="683"/>
      <c r="J83" s="683"/>
      <c r="K83" s="683"/>
      <c r="L83" s="683"/>
      <c r="M83" s="683"/>
      <c r="N83" s="683"/>
      <c r="O83" s="684"/>
    </row>
    <row r="84" spans="1:15">
      <c r="A84" s="332"/>
      <c r="B84" s="333"/>
      <c r="C84" s="333"/>
      <c r="D84" s="333"/>
      <c r="E84" s="333"/>
      <c r="F84" s="333"/>
      <c r="G84" s="333"/>
      <c r="H84" s="333"/>
      <c r="I84" s="333"/>
      <c r="J84" s="333"/>
      <c r="K84" s="333"/>
      <c r="L84" s="333"/>
      <c r="M84" s="333"/>
      <c r="N84" s="333"/>
      <c r="O84" s="334"/>
    </row>
    <row r="85" spans="1:15" ht="19.899999999999999" customHeight="1">
      <c r="A85" s="685" t="s">
        <v>85</v>
      </c>
      <c r="B85" s="685" t="s">
        <v>127</v>
      </c>
      <c r="C85" s="685" t="s">
        <v>44</v>
      </c>
      <c r="D85" s="685" t="s">
        <v>42</v>
      </c>
      <c r="E85" s="685" t="s">
        <v>43</v>
      </c>
      <c r="F85" s="685" t="s">
        <v>12</v>
      </c>
      <c r="G85" s="685" t="s">
        <v>75</v>
      </c>
      <c r="H85" s="687" t="s">
        <v>13</v>
      </c>
      <c r="I85" s="685" t="s">
        <v>128</v>
      </c>
      <c r="J85" s="689" t="s">
        <v>129</v>
      </c>
      <c r="K85" s="690"/>
      <c r="L85" s="691"/>
      <c r="M85" s="689" t="s">
        <v>130</v>
      </c>
      <c r="N85" s="690"/>
      <c r="O85" s="691"/>
    </row>
    <row r="86" spans="1:15" ht="19.899999999999999" customHeight="1">
      <c r="A86" s="686"/>
      <c r="B86" s="686"/>
      <c r="C86" s="686"/>
      <c r="D86" s="686"/>
      <c r="E86" s="686"/>
      <c r="F86" s="686"/>
      <c r="G86" s="686"/>
      <c r="H86" s="688"/>
      <c r="I86" s="686"/>
      <c r="J86" s="378" t="s">
        <v>131</v>
      </c>
      <c r="K86" s="378" t="s">
        <v>189</v>
      </c>
      <c r="L86" s="378" t="s">
        <v>132</v>
      </c>
      <c r="M86" s="378" t="s">
        <v>91</v>
      </c>
      <c r="N86" s="378" t="s">
        <v>27</v>
      </c>
      <c r="O86" s="378" t="s">
        <v>21</v>
      </c>
    </row>
    <row r="87" spans="1:15" s="331" customFormat="1" ht="15" customHeight="1">
      <c r="A87" s="209">
        <v>4</v>
      </c>
      <c r="B87" s="209">
        <v>1</v>
      </c>
      <c r="C87" s="208">
        <v>2</v>
      </c>
      <c r="D87" s="208">
        <v>2</v>
      </c>
      <c r="E87" s="208">
        <v>1</v>
      </c>
      <c r="F87" s="208">
        <v>211</v>
      </c>
      <c r="G87" s="209"/>
      <c r="H87" s="209" t="s">
        <v>271</v>
      </c>
      <c r="I87" s="209" t="s">
        <v>272</v>
      </c>
      <c r="J87" s="239">
        <v>400000</v>
      </c>
      <c r="K87" s="239">
        <v>400000</v>
      </c>
      <c r="L87" s="239">
        <v>280000</v>
      </c>
      <c r="M87" s="330">
        <v>8834918</v>
      </c>
      <c r="N87" s="330">
        <v>6051965.25</v>
      </c>
      <c r="O87" s="330">
        <v>5028391.1400000006</v>
      </c>
    </row>
    <row r="88" spans="1:15">
      <c r="A88" s="679"/>
      <c r="B88" s="680"/>
      <c r="C88" s="680"/>
      <c r="D88" s="680"/>
      <c r="E88" s="680"/>
      <c r="F88" s="680"/>
      <c r="G88" s="680"/>
      <c r="H88" s="680"/>
      <c r="I88" s="680"/>
      <c r="J88" s="680"/>
      <c r="K88" s="680"/>
      <c r="L88" s="680"/>
      <c r="M88" s="680"/>
      <c r="N88" s="680"/>
      <c r="O88" s="681"/>
    </row>
    <row r="89" spans="1:15" ht="31.9" customHeight="1">
      <c r="A89" s="707" t="s">
        <v>947</v>
      </c>
      <c r="B89" s="708"/>
      <c r="C89" s="708"/>
      <c r="D89" s="708"/>
      <c r="E89" s="708"/>
      <c r="F89" s="708"/>
      <c r="G89" s="708"/>
      <c r="H89" s="708"/>
      <c r="I89" s="708"/>
      <c r="J89" s="708"/>
      <c r="K89" s="708"/>
      <c r="L89" s="708"/>
      <c r="M89" s="708"/>
      <c r="N89" s="708"/>
      <c r="O89" s="709"/>
    </row>
    <row r="90" spans="1:15">
      <c r="A90" s="332"/>
      <c r="B90" s="333"/>
      <c r="C90" s="333"/>
      <c r="D90" s="333"/>
      <c r="E90" s="333"/>
      <c r="F90" s="333"/>
      <c r="G90" s="333"/>
      <c r="H90" s="333"/>
      <c r="I90" s="333"/>
      <c r="J90" s="333"/>
      <c r="K90" s="333"/>
      <c r="L90" s="333"/>
      <c r="M90" s="333"/>
      <c r="N90" s="333"/>
      <c r="O90" s="334"/>
    </row>
    <row r="91" spans="1:15">
      <c r="A91" s="682" t="s">
        <v>741</v>
      </c>
      <c r="B91" s="683"/>
      <c r="C91" s="683"/>
      <c r="D91" s="683"/>
      <c r="E91" s="683"/>
      <c r="F91" s="683"/>
      <c r="G91" s="683"/>
      <c r="H91" s="683"/>
      <c r="I91" s="683"/>
      <c r="J91" s="683"/>
      <c r="K91" s="683"/>
      <c r="L91" s="683"/>
      <c r="M91" s="683"/>
      <c r="N91" s="683"/>
      <c r="O91" s="684"/>
    </row>
    <row r="92" spans="1:15" ht="43.15" customHeight="1">
      <c r="A92" s="713" t="s">
        <v>948</v>
      </c>
      <c r="B92" s="670"/>
      <c r="C92" s="670"/>
      <c r="D92" s="670"/>
      <c r="E92" s="670"/>
      <c r="F92" s="670"/>
      <c r="G92" s="670"/>
      <c r="H92" s="670"/>
      <c r="I92" s="670"/>
      <c r="J92" s="670"/>
      <c r="K92" s="670"/>
      <c r="L92" s="670"/>
      <c r="M92" s="670"/>
      <c r="N92" s="670"/>
      <c r="O92" s="671"/>
    </row>
    <row r="93" spans="1:15">
      <c r="A93" s="332"/>
      <c r="B93" s="333"/>
      <c r="C93" s="333"/>
      <c r="D93" s="333"/>
      <c r="E93" s="333"/>
      <c r="F93" s="333"/>
      <c r="G93" s="333"/>
      <c r="H93" s="333"/>
      <c r="I93" s="333"/>
      <c r="J93" s="333"/>
      <c r="K93" s="333"/>
      <c r="L93" s="333"/>
      <c r="M93" s="333"/>
      <c r="N93" s="333"/>
      <c r="O93" s="334"/>
    </row>
    <row r="94" spans="1:15" ht="19.899999999999999" customHeight="1">
      <c r="A94" s="685" t="s">
        <v>85</v>
      </c>
      <c r="B94" s="685" t="s">
        <v>127</v>
      </c>
      <c r="C94" s="685" t="s">
        <v>44</v>
      </c>
      <c r="D94" s="685" t="s">
        <v>42</v>
      </c>
      <c r="E94" s="685" t="s">
        <v>43</v>
      </c>
      <c r="F94" s="685" t="s">
        <v>12</v>
      </c>
      <c r="G94" s="685" t="s">
        <v>75</v>
      </c>
      <c r="H94" s="687" t="s">
        <v>13</v>
      </c>
      <c r="I94" s="685" t="s">
        <v>128</v>
      </c>
      <c r="J94" s="689" t="s">
        <v>129</v>
      </c>
      <c r="K94" s="690"/>
      <c r="L94" s="691"/>
      <c r="M94" s="689" t="s">
        <v>130</v>
      </c>
      <c r="N94" s="690"/>
      <c r="O94" s="691"/>
    </row>
    <row r="95" spans="1:15" ht="19.899999999999999" customHeight="1">
      <c r="A95" s="686"/>
      <c r="B95" s="686"/>
      <c r="C95" s="686"/>
      <c r="D95" s="686"/>
      <c r="E95" s="686"/>
      <c r="F95" s="686"/>
      <c r="G95" s="686"/>
      <c r="H95" s="688"/>
      <c r="I95" s="686"/>
      <c r="J95" s="378" t="s">
        <v>131</v>
      </c>
      <c r="K95" s="378" t="s">
        <v>189</v>
      </c>
      <c r="L95" s="378" t="s">
        <v>132</v>
      </c>
      <c r="M95" s="378" t="s">
        <v>91</v>
      </c>
      <c r="N95" s="378" t="s">
        <v>27</v>
      </c>
      <c r="O95" s="378" t="s">
        <v>21</v>
      </c>
    </row>
    <row r="96" spans="1:15" s="331" customFormat="1" ht="28.5" customHeight="1">
      <c r="A96" s="205">
        <v>4</v>
      </c>
      <c r="B96" s="205">
        <v>1</v>
      </c>
      <c r="C96" s="205">
        <v>2</v>
      </c>
      <c r="D96" s="205">
        <v>2</v>
      </c>
      <c r="E96" s="205">
        <v>1</v>
      </c>
      <c r="F96" s="205">
        <v>215</v>
      </c>
      <c r="G96" s="205"/>
      <c r="H96" s="205" t="s">
        <v>704</v>
      </c>
      <c r="I96" s="205" t="s">
        <v>212</v>
      </c>
      <c r="J96" s="205" t="s">
        <v>421</v>
      </c>
      <c r="K96" s="205" t="s">
        <v>1049</v>
      </c>
      <c r="L96" s="205" t="s">
        <v>1049</v>
      </c>
      <c r="M96" s="330">
        <v>17582637</v>
      </c>
      <c r="N96" s="330">
        <v>7403800.2600000007</v>
      </c>
      <c r="O96" s="330">
        <v>6815875.9800000004</v>
      </c>
    </row>
    <row r="97" spans="1:15">
      <c r="A97" s="679"/>
      <c r="B97" s="680"/>
      <c r="C97" s="680"/>
      <c r="D97" s="680"/>
      <c r="E97" s="680"/>
      <c r="F97" s="680"/>
      <c r="G97" s="680"/>
      <c r="H97" s="680"/>
      <c r="I97" s="680"/>
      <c r="J97" s="680"/>
      <c r="K97" s="680"/>
      <c r="L97" s="680"/>
      <c r="M97" s="680"/>
      <c r="N97" s="680"/>
      <c r="O97" s="681"/>
    </row>
    <row r="98" spans="1:15" ht="31.15" customHeight="1">
      <c r="A98" s="701" t="s">
        <v>949</v>
      </c>
      <c r="B98" s="702"/>
      <c r="C98" s="702"/>
      <c r="D98" s="702"/>
      <c r="E98" s="702"/>
      <c r="F98" s="702"/>
      <c r="G98" s="702"/>
      <c r="H98" s="702"/>
      <c r="I98" s="702"/>
      <c r="J98" s="702"/>
      <c r="K98" s="702"/>
      <c r="L98" s="702"/>
      <c r="M98" s="702"/>
      <c r="N98" s="702"/>
      <c r="O98" s="703"/>
    </row>
    <row r="99" spans="1:15" s="248" customFormat="1" ht="24.6" customHeight="1">
      <c r="A99" s="499"/>
      <c r="B99" s="499"/>
      <c r="C99" s="499"/>
      <c r="D99" s="499"/>
      <c r="E99" s="499"/>
      <c r="F99" s="499"/>
      <c r="G99" s="499"/>
      <c r="H99" s="499"/>
      <c r="I99" s="499"/>
      <c r="J99" s="499"/>
      <c r="K99" s="499"/>
      <c r="L99" s="499"/>
      <c r="M99" s="499"/>
      <c r="N99" s="499"/>
      <c r="O99" s="499"/>
    </row>
    <row r="100" spans="1:15" ht="20.45" customHeight="1">
      <c r="A100" s="682" t="s">
        <v>741</v>
      </c>
      <c r="B100" s="683"/>
      <c r="C100" s="683"/>
      <c r="D100" s="683"/>
      <c r="E100" s="683"/>
      <c r="F100" s="683"/>
      <c r="G100" s="683"/>
      <c r="H100" s="683"/>
      <c r="I100" s="683"/>
      <c r="J100" s="683"/>
      <c r="K100" s="683"/>
      <c r="L100" s="683"/>
      <c r="M100" s="683"/>
      <c r="N100" s="683"/>
      <c r="O100" s="684"/>
    </row>
    <row r="101" spans="1:15" ht="75.599999999999994" customHeight="1">
      <c r="A101" s="718" t="s">
        <v>950</v>
      </c>
      <c r="B101" s="719"/>
      <c r="C101" s="719"/>
      <c r="D101" s="719"/>
      <c r="E101" s="719"/>
      <c r="F101" s="719"/>
      <c r="G101" s="719"/>
      <c r="H101" s="719"/>
      <c r="I101" s="719"/>
      <c r="J101" s="719"/>
      <c r="K101" s="719"/>
      <c r="L101" s="719"/>
      <c r="M101" s="719"/>
      <c r="N101" s="719"/>
      <c r="O101" s="720"/>
    </row>
    <row r="102" spans="1:15">
      <c r="A102" s="332"/>
      <c r="B102" s="333"/>
      <c r="C102" s="333"/>
      <c r="D102" s="333"/>
      <c r="E102" s="333"/>
      <c r="F102" s="333"/>
      <c r="G102" s="333"/>
      <c r="H102" s="333"/>
      <c r="I102" s="333"/>
      <c r="J102" s="333"/>
      <c r="K102" s="333"/>
      <c r="L102" s="333"/>
      <c r="M102" s="333"/>
      <c r="N102" s="333"/>
      <c r="O102" s="334"/>
    </row>
    <row r="103" spans="1:15" ht="19.899999999999999" customHeight="1">
      <c r="A103" s="685" t="s">
        <v>85</v>
      </c>
      <c r="B103" s="685" t="s">
        <v>127</v>
      </c>
      <c r="C103" s="685" t="s">
        <v>44</v>
      </c>
      <c r="D103" s="685" t="s">
        <v>42</v>
      </c>
      <c r="E103" s="685" t="s">
        <v>43</v>
      </c>
      <c r="F103" s="685" t="s">
        <v>12</v>
      </c>
      <c r="G103" s="685" t="s">
        <v>75</v>
      </c>
      <c r="H103" s="687" t="s">
        <v>13</v>
      </c>
      <c r="I103" s="685" t="s">
        <v>128</v>
      </c>
      <c r="J103" s="689" t="s">
        <v>129</v>
      </c>
      <c r="K103" s="690"/>
      <c r="L103" s="691"/>
      <c r="M103" s="689" t="s">
        <v>130</v>
      </c>
      <c r="N103" s="690"/>
      <c r="O103" s="691"/>
    </row>
    <row r="104" spans="1:15" ht="19.899999999999999" customHeight="1">
      <c r="A104" s="686"/>
      <c r="B104" s="686"/>
      <c r="C104" s="686"/>
      <c r="D104" s="686"/>
      <c r="E104" s="686"/>
      <c r="F104" s="686"/>
      <c r="G104" s="686"/>
      <c r="H104" s="688"/>
      <c r="I104" s="686"/>
      <c r="J104" s="378" t="s">
        <v>131</v>
      </c>
      <c r="K104" s="378" t="s">
        <v>189</v>
      </c>
      <c r="L104" s="378" t="s">
        <v>132</v>
      </c>
      <c r="M104" s="378" t="s">
        <v>91</v>
      </c>
      <c r="N104" s="378" t="s">
        <v>27</v>
      </c>
      <c r="O104" s="378" t="s">
        <v>21</v>
      </c>
    </row>
    <row r="105" spans="1:15" s="331" customFormat="1" ht="33" customHeight="1">
      <c r="A105" s="205" t="s">
        <v>413</v>
      </c>
      <c r="B105" s="205" t="s">
        <v>417</v>
      </c>
      <c r="C105" s="205" t="s">
        <v>417</v>
      </c>
      <c r="D105" s="205" t="s">
        <v>417</v>
      </c>
      <c r="E105" s="205" t="s">
        <v>409</v>
      </c>
      <c r="F105" s="205" t="s">
        <v>430</v>
      </c>
      <c r="G105" s="205"/>
      <c r="H105" s="207" t="s">
        <v>705</v>
      </c>
      <c r="I105" s="205" t="s">
        <v>266</v>
      </c>
      <c r="J105" s="339">
        <v>40000</v>
      </c>
      <c r="K105" s="456">
        <v>170192.57</v>
      </c>
      <c r="L105" s="456">
        <v>117551.44</v>
      </c>
      <c r="M105" s="426">
        <v>111057601</v>
      </c>
      <c r="N105" s="426">
        <v>200195905.75000003</v>
      </c>
      <c r="O105" s="426">
        <v>187347656.85000002</v>
      </c>
    </row>
    <row r="106" spans="1:15">
      <c r="A106" s="679"/>
      <c r="B106" s="680"/>
      <c r="C106" s="680"/>
      <c r="D106" s="680"/>
      <c r="E106" s="680"/>
      <c r="F106" s="680"/>
      <c r="G106" s="680"/>
      <c r="H106" s="680"/>
      <c r="I106" s="680"/>
      <c r="J106" s="680"/>
      <c r="K106" s="680"/>
      <c r="L106" s="680"/>
      <c r="M106" s="680"/>
      <c r="N106" s="680"/>
      <c r="O106" s="681"/>
    </row>
    <row r="107" spans="1:15" ht="33" customHeight="1">
      <c r="A107" s="695" t="s">
        <v>1073</v>
      </c>
      <c r="B107" s="683"/>
      <c r="C107" s="683"/>
      <c r="D107" s="683"/>
      <c r="E107" s="683"/>
      <c r="F107" s="683"/>
      <c r="G107" s="683"/>
      <c r="H107" s="683"/>
      <c r="I107" s="683"/>
      <c r="J107" s="683"/>
      <c r="K107" s="683"/>
      <c r="L107" s="683"/>
      <c r="M107" s="683"/>
      <c r="N107" s="683"/>
      <c r="O107" s="684"/>
    </row>
    <row r="108" spans="1:15">
      <c r="A108" s="682" t="s">
        <v>741</v>
      </c>
      <c r="B108" s="683"/>
      <c r="C108" s="683"/>
      <c r="D108" s="683"/>
      <c r="E108" s="683"/>
      <c r="F108" s="683"/>
      <c r="G108" s="683"/>
      <c r="H108" s="683"/>
      <c r="I108" s="683"/>
      <c r="J108" s="683"/>
      <c r="K108" s="683"/>
      <c r="L108" s="683"/>
      <c r="M108" s="683"/>
      <c r="N108" s="683"/>
      <c r="O108" s="684"/>
    </row>
    <row r="109" spans="1:15" ht="118.9" customHeight="1">
      <c r="A109" s="718" t="s">
        <v>951</v>
      </c>
      <c r="B109" s="719"/>
      <c r="C109" s="719"/>
      <c r="D109" s="719"/>
      <c r="E109" s="719"/>
      <c r="F109" s="719"/>
      <c r="G109" s="719"/>
      <c r="H109" s="719"/>
      <c r="I109" s="719"/>
      <c r="J109" s="719"/>
      <c r="K109" s="719"/>
      <c r="L109" s="719"/>
      <c r="M109" s="719"/>
      <c r="N109" s="719"/>
      <c r="O109" s="720"/>
    </row>
    <row r="110" spans="1:15">
      <c r="A110" s="332"/>
      <c r="B110" s="333"/>
      <c r="C110" s="333"/>
      <c r="D110" s="333"/>
      <c r="E110" s="333"/>
      <c r="F110" s="333"/>
      <c r="G110" s="333"/>
      <c r="H110" s="333"/>
      <c r="I110" s="333"/>
      <c r="J110" s="333"/>
      <c r="K110" s="333"/>
      <c r="L110" s="333"/>
      <c r="M110" s="333"/>
      <c r="N110" s="333"/>
      <c r="O110" s="334"/>
    </row>
    <row r="111" spans="1:15" ht="19.899999999999999" customHeight="1">
      <c r="A111" s="685" t="s">
        <v>85</v>
      </c>
      <c r="B111" s="685" t="s">
        <v>127</v>
      </c>
      <c r="C111" s="685" t="s">
        <v>44</v>
      </c>
      <c r="D111" s="685" t="s">
        <v>42</v>
      </c>
      <c r="E111" s="685" t="s">
        <v>43</v>
      </c>
      <c r="F111" s="685" t="s">
        <v>12</v>
      </c>
      <c r="G111" s="685" t="s">
        <v>75</v>
      </c>
      <c r="H111" s="687" t="s">
        <v>13</v>
      </c>
      <c r="I111" s="685" t="s">
        <v>128</v>
      </c>
      <c r="J111" s="689" t="s">
        <v>129</v>
      </c>
      <c r="K111" s="690"/>
      <c r="L111" s="691"/>
      <c r="M111" s="689" t="s">
        <v>130</v>
      </c>
      <c r="N111" s="690"/>
      <c r="O111" s="691"/>
    </row>
    <row r="112" spans="1:15" ht="19.899999999999999" customHeight="1">
      <c r="A112" s="686"/>
      <c r="B112" s="686"/>
      <c r="C112" s="686"/>
      <c r="D112" s="686"/>
      <c r="E112" s="686"/>
      <c r="F112" s="686"/>
      <c r="G112" s="686"/>
      <c r="H112" s="688"/>
      <c r="I112" s="686"/>
      <c r="J112" s="378" t="s">
        <v>131</v>
      </c>
      <c r="K112" s="378" t="s">
        <v>189</v>
      </c>
      <c r="L112" s="378" t="s">
        <v>132</v>
      </c>
      <c r="M112" s="378" t="s">
        <v>91</v>
      </c>
      <c r="N112" s="378" t="s">
        <v>27</v>
      </c>
      <c r="O112" s="378" t="s">
        <v>21</v>
      </c>
    </row>
    <row r="113" spans="1:15" s="331" customFormat="1" ht="33" customHeight="1">
      <c r="A113" s="340">
        <v>4</v>
      </c>
      <c r="B113" s="340">
        <v>1</v>
      </c>
      <c r="C113" s="340">
        <v>2</v>
      </c>
      <c r="D113" s="340">
        <v>2</v>
      </c>
      <c r="E113" s="340">
        <v>1</v>
      </c>
      <c r="F113" s="340">
        <v>217</v>
      </c>
      <c r="G113" s="340"/>
      <c r="H113" s="340" t="s">
        <v>952</v>
      </c>
      <c r="I113" s="340" t="s">
        <v>212</v>
      </c>
      <c r="J113" s="340" t="s">
        <v>953</v>
      </c>
      <c r="K113" s="340" t="s">
        <v>954</v>
      </c>
      <c r="L113" s="340" t="s">
        <v>955</v>
      </c>
      <c r="M113" s="330">
        <v>0</v>
      </c>
      <c r="N113" s="330">
        <v>78318849</v>
      </c>
      <c r="O113" s="330">
        <v>68842803.549999997</v>
      </c>
    </row>
    <row r="114" spans="1:15">
      <c r="A114" s="679"/>
      <c r="B114" s="680"/>
      <c r="C114" s="680"/>
      <c r="D114" s="680"/>
      <c r="E114" s="680"/>
      <c r="F114" s="680"/>
      <c r="G114" s="680"/>
      <c r="H114" s="680"/>
      <c r="I114" s="680"/>
      <c r="J114" s="680"/>
      <c r="K114" s="680"/>
      <c r="L114" s="680"/>
      <c r="M114" s="680"/>
      <c r="N114" s="680"/>
      <c r="O114" s="681"/>
    </row>
    <row r="115" spans="1:15" ht="37.15" customHeight="1">
      <c r="A115" s="695" t="s">
        <v>956</v>
      </c>
      <c r="B115" s="683"/>
      <c r="C115" s="683"/>
      <c r="D115" s="683"/>
      <c r="E115" s="683"/>
      <c r="F115" s="683"/>
      <c r="G115" s="683"/>
      <c r="H115" s="683"/>
      <c r="I115" s="683"/>
      <c r="J115" s="683"/>
      <c r="K115" s="683"/>
      <c r="L115" s="683"/>
      <c r="M115" s="683"/>
      <c r="N115" s="683"/>
      <c r="O115" s="684"/>
    </row>
    <row r="116" spans="1:15" ht="20.45" customHeight="1">
      <c r="A116" s="682" t="s">
        <v>741</v>
      </c>
      <c r="B116" s="683"/>
      <c r="C116" s="683"/>
      <c r="D116" s="683"/>
      <c r="E116" s="683"/>
      <c r="F116" s="683"/>
      <c r="G116" s="683"/>
      <c r="H116" s="683"/>
      <c r="I116" s="683"/>
      <c r="J116" s="683"/>
      <c r="K116" s="683"/>
      <c r="L116" s="683"/>
      <c r="M116" s="683"/>
      <c r="N116" s="683"/>
      <c r="O116" s="684"/>
    </row>
    <row r="117" spans="1:15" ht="133.9" customHeight="1">
      <c r="A117" s="717" t="s">
        <v>957</v>
      </c>
      <c r="B117" s="711"/>
      <c r="C117" s="711"/>
      <c r="D117" s="711"/>
      <c r="E117" s="711"/>
      <c r="F117" s="711"/>
      <c r="G117" s="711"/>
      <c r="H117" s="711"/>
      <c r="I117" s="711"/>
      <c r="J117" s="711"/>
      <c r="K117" s="711"/>
      <c r="L117" s="711"/>
      <c r="M117" s="711"/>
      <c r="N117" s="711"/>
      <c r="O117" s="712"/>
    </row>
    <row r="118" spans="1:15" s="248" customFormat="1" ht="15.6" customHeight="1">
      <c r="A118" s="502"/>
      <c r="B118" s="495"/>
      <c r="C118" s="495"/>
      <c r="D118" s="495"/>
      <c r="E118" s="495"/>
      <c r="F118" s="495"/>
      <c r="G118" s="495"/>
      <c r="H118" s="495"/>
      <c r="I118" s="495"/>
      <c r="J118" s="495"/>
      <c r="K118" s="495"/>
      <c r="L118" s="495"/>
      <c r="M118" s="495"/>
      <c r="N118" s="495"/>
      <c r="O118" s="495"/>
    </row>
    <row r="119" spans="1:15" ht="19.899999999999999" customHeight="1">
      <c r="A119" s="685" t="s">
        <v>85</v>
      </c>
      <c r="B119" s="685" t="s">
        <v>127</v>
      </c>
      <c r="C119" s="685" t="s">
        <v>44</v>
      </c>
      <c r="D119" s="685" t="s">
        <v>42</v>
      </c>
      <c r="E119" s="685" t="s">
        <v>43</v>
      </c>
      <c r="F119" s="685" t="s">
        <v>12</v>
      </c>
      <c r="G119" s="685" t="s">
        <v>75</v>
      </c>
      <c r="H119" s="687" t="s">
        <v>13</v>
      </c>
      <c r="I119" s="685" t="s">
        <v>128</v>
      </c>
      <c r="J119" s="688" t="s">
        <v>129</v>
      </c>
      <c r="K119" s="747"/>
      <c r="L119" s="748"/>
      <c r="M119" s="688" t="s">
        <v>130</v>
      </c>
      <c r="N119" s="747"/>
      <c r="O119" s="748"/>
    </row>
    <row r="120" spans="1:15" ht="19.899999999999999" customHeight="1">
      <c r="A120" s="686"/>
      <c r="B120" s="686"/>
      <c r="C120" s="686"/>
      <c r="D120" s="686"/>
      <c r="E120" s="686"/>
      <c r="F120" s="686"/>
      <c r="G120" s="686"/>
      <c r="H120" s="688"/>
      <c r="I120" s="686"/>
      <c r="J120" s="378" t="s">
        <v>131</v>
      </c>
      <c r="K120" s="378" t="s">
        <v>189</v>
      </c>
      <c r="L120" s="378" t="s">
        <v>132</v>
      </c>
      <c r="M120" s="378" t="s">
        <v>91</v>
      </c>
      <c r="N120" s="378" t="s">
        <v>27</v>
      </c>
      <c r="O120" s="378" t="s">
        <v>21</v>
      </c>
    </row>
    <row r="121" spans="1:15" s="331" customFormat="1" ht="31.9" customHeight="1">
      <c r="A121" s="205" t="s">
        <v>413</v>
      </c>
      <c r="B121" s="205" t="s">
        <v>417</v>
      </c>
      <c r="C121" s="205" t="s">
        <v>417</v>
      </c>
      <c r="D121" s="205" t="s">
        <v>417</v>
      </c>
      <c r="E121" s="205" t="s">
        <v>409</v>
      </c>
      <c r="F121" s="205" t="s">
        <v>431</v>
      </c>
      <c r="G121" s="205"/>
      <c r="H121" s="207" t="s">
        <v>706</v>
      </c>
      <c r="I121" s="205" t="s">
        <v>266</v>
      </c>
      <c r="J121" s="339">
        <v>104000</v>
      </c>
      <c r="K121" s="457">
        <v>145191.5</v>
      </c>
      <c r="L121" s="457">
        <v>145191.5</v>
      </c>
      <c r="M121" s="330">
        <v>147579210</v>
      </c>
      <c r="N121" s="330">
        <v>158573261.72</v>
      </c>
      <c r="O121" s="330">
        <v>151736207.19</v>
      </c>
    </row>
    <row r="122" spans="1:15" ht="31.9" customHeight="1">
      <c r="A122" s="695" t="s">
        <v>958</v>
      </c>
      <c r="B122" s="683"/>
      <c r="C122" s="683"/>
      <c r="D122" s="683"/>
      <c r="E122" s="683"/>
      <c r="F122" s="683"/>
      <c r="G122" s="683"/>
      <c r="H122" s="683"/>
      <c r="I122" s="683"/>
      <c r="J122" s="683"/>
      <c r="K122" s="683"/>
      <c r="L122" s="683"/>
      <c r="M122" s="683"/>
      <c r="N122" s="683"/>
      <c r="O122" s="684"/>
    </row>
    <row r="123" spans="1:15" ht="16.149999999999999" customHeight="1">
      <c r="A123" s="682" t="s">
        <v>741</v>
      </c>
      <c r="B123" s="683"/>
      <c r="C123" s="683"/>
      <c r="D123" s="683"/>
      <c r="E123" s="683"/>
      <c r="F123" s="683"/>
      <c r="G123" s="683"/>
      <c r="H123" s="683"/>
      <c r="I123" s="683"/>
      <c r="J123" s="683"/>
      <c r="K123" s="683"/>
      <c r="L123" s="683"/>
      <c r="M123" s="683"/>
      <c r="N123" s="683"/>
      <c r="O123" s="684"/>
    </row>
    <row r="124" spans="1:15" ht="69.599999999999994" customHeight="1">
      <c r="A124" s="713" t="s">
        <v>959</v>
      </c>
      <c r="B124" s="670"/>
      <c r="C124" s="670"/>
      <c r="D124" s="670"/>
      <c r="E124" s="670"/>
      <c r="F124" s="670"/>
      <c r="G124" s="670"/>
      <c r="H124" s="670"/>
      <c r="I124" s="670"/>
      <c r="J124" s="670"/>
      <c r="K124" s="670"/>
      <c r="L124" s="670"/>
      <c r="M124" s="670"/>
      <c r="N124" s="670"/>
      <c r="O124" s="671"/>
    </row>
    <row r="125" spans="1:15" ht="19.899999999999999" customHeight="1">
      <c r="A125" s="685" t="s">
        <v>85</v>
      </c>
      <c r="B125" s="685" t="s">
        <v>127</v>
      </c>
      <c r="C125" s="685" t="s">
        <v>44</v>
      </c>
      <c r="D125" s="685" t="s">
        <v>42</v>
      </c>
      <c r="E125" s="685" t="s">
        <v>43</v>
      </c>
      <c r="F125" s="685" t="s">
        <v>12</v>
      </c>
      <c r="G125" s="685" t="s">
        <v>75</v>
      </c>
      <c r="H125" s="687" t="s">
        <v>13</v>
      </c>
      <c r="I125" s="685" t="s">
        <v>128</v>
      </c>
      <c r="J125" s="689" t="s">
        <v>129</v>
      </c>
      <c r="K125" s="690"/>
      <c r="L125" s="691"/>
      <c r="M125" s="689" t="s">
        <v>130</v>
      </c>
      <c r="N125" s="690"/>
      <c r="O125" s="691"/>
    </row>
    <row r="126" spans="1:15" ht="19.899999999999999" customHeight="1">
      <c r="A126" s="686"/>
      <c r="B126" s="686"/>
      <c r="C126" s="686"/>
      <c r="D126" s="686"/>
      <c r="E126" s="686"/>
      <c r="F126" s="686"/>
      <c r="G126" s="686"/>
      <c r="H126" s="688"/>
      <c r="I126" s="686"/>
      <c r="J126" s="378" t="s">
        <v>131</v>
      </c>
      <c r="K126" s="378" t="s">
        <v>189</v>
      </c>
      <c r="L126" s="378" t="s">
        <v>132</v>
      </c>
      <c r="M126" s="378" t="s">
        <v>91</v>
      </c>
      <c r="N126" s="378" t="s">
        <v>27</v>
      </c>
      <c r="O126" s="378" t="s">
        <v>21</v>
      </c>
    </row>
    <row r="127" spans="1:15" s="331" customFormat="1" ht="27.75" customHeight="1">
      <c r="A127" s="340">
        <v>4</v>
      </c>
      <c r="B127" s="340">
        <v>1</v>
      </c>
      <c r="C127" s="340">
        <v>2</v>
      </c>
      <c r="D127" s="340">
        <v>2</v>
      </c>
      <c r="E127" s="340">
        <v>1</v>
      </c>
      <c r="F127" s="340" t="s">
        <v>769</v>
      </c>
      <c r="G127" s="340"/>
      <c r="H127" s="340" t="s">
        <v>322</v>
      </c>
      <c r="I127" s="340" t="s">
        <v>960</v>
      </c>
      <c r="J127" s="340" t="s">
        <v>961</v>
      </c>
      <c r="K127" s="340">
        <v>17</v>
      </c>
      <c r="L127" s="340">
        <v>17</v>
      </c>
      <c r="M127" s="330">
        <v>90174338</v>
      </c>
      <c r="N127" s="330">
        <v>23469040.27</v>
      </c>
      <c r="O127" s="330">
        <v>18614690.279999997</v>
      </c>
    </row>
    <row r="128" spans="1:15" ht="34.15" customHeight="1">
      <c r="A128" s="695" t="s">
        <v>962</v>
      </c>
      <c r="B128" s="696"/>
      <c r="C128" s="696"/>
      <c r="D128" s="696"/>
      <c r="E128" s="696"/>
      <c r="F128" s="696"/>
      <c r="G128" s="696"/>
      <c r="H128" s="696"/>
      <c r="I128" s="696"/>
      <c r="J128" s="696"/>
      <c r="K128" s="696"/>
      <c r="L128" s="696"/>
      <c r="M128" s="696"/>
      <c r="N128" s="696"/>
      <c r="O128" s="697"/>
    </row>
    <row r="129" spans="1:15" ht="17.25" customHeight="1">
      <c r="A129" s="682" t="s">
        <v>741</v>
      </c>
      <c r="B129" s="683"/>
      <c r="C129" s="683"/>
      <c r="D129" s="683"/>
      <c r="E129" s="683"/>
      <c r="F129" s="683"/>
      <c r="G129" s="683"/>
      <c r="H129" s="683"/>
      <c r="I129" s="683"/>
      <c r="J129" s="683"/>
      <c r="K129" s="683"/>
      <c r="L129" s="683"/>
      <c r="M129" s="683"/>
      <c r="N129" s="683"/>
      <c r="O129" s="684"/>
    </row>
    <row r="130" spans="1:15" ht="63.6" customHeight="1">
      <c r="A130" s="713" t="s">
        <v>963</v>
      </c>
      <c r="B130" s="670"/>
      <c r="C130" s="670"/>
      <c r="D130" s="670"/>
      <c r="E130" s="670"/>
      <c r="F130" s="670"/>
      <c r="G130" s="670"/>
      <c r="H130" s="670"/>
      <c r="I130" s="670"/>
      <c r="J130" s="670"/>
      <c r="K130" s="670"/>
      <c r="L130" s="670"/>
      <c r="M130" s="670"/>
      <c r="N130" s="670"/>
      <c r="O130" s="671"/>
    </row>
    <row r="131" spans="1:15" ht="19.899999999999999" customHeight="1">
      <c r="A131" s="685" t="s">
        <v>85</v>
      </c>
      <c r="B131" s="685" t="s">
        <v>127</v>
      </c>
      <c r="C131" s="685" t="s">
        <v>44</v>
      </c>
      <c r="D131" s="685" t="s">
        <v>42</v>
      </c>
      <c r="E131" s="685" t="s">
        <v>43</v>
      </c>
      <c r="F131" s="685" t="s">
        <v>12</v>
      </c>
      <c r="G131" s="685" t="s">
        <v>75</v>
      </c>
      <c r="H131" s="687" t="s">
        <v>13</v>
      </c>
      <c r="I131" s="685" t="s">
        <v>128</v>
      </c>
      <c r="J131" s="689" t="s">
        <v>129</v>
      </c>
      <c r="K131" s="690"/>
      <c r="L131" s="691"/>
      <c r="M131" s="689" t="s">
        <v>130</v>
      </c>
      <c r="N131" s="690"/>
      <c r="O131" s="691"/>
    </row>
    <row r="132" spans="1:15" ht="19.899999999999999" customHeight="1">
      <c r="A132" s="686"/>
      <c r="B132" s="686"/>
      <c r="C132" s="686"/>
      <c r="D132" s="686"/>
      <c r="E132" s="686"/>
      <c r="F132" s="686"/>
      <c r="G132" s="686"/>
      <c r="H132" s="688"/>
      <c r="I132" s="686"/>
      <c r="J132" s="378" t="s">
        <v>131</v>
      </c>
      <c r="K132" s="378" t="s">
        <v>189</v>
      </c>
      <c r="L132" s="378" t="s">
        <v>132</v>
      </c>
      <c r="M132" s="378" t="s">
        <v>91</v>
      </c>
      <c r="N132" s="378" t="s">
        <v>27</v>
      </c>
      <c r="O132" s="378" t="s">
        <v>21</v>
      </c>
    </row>
    <row r="133" spans="1:15" s="331" customFormat="1" ht="33" customHeight="1">
      <c r="A133" s="208">
        <v>3</v>
      </c>
      <c r="B133" s="208">
        <v>3</v>
      </c>
      <c r="C133" s="208">
        <v>2</v>
      </c>
      <c r="D133" s="208">
        <v>2</v>
      </c>
      <c r="E133" s="208">
        <v>3</v>
      </c>
      <c r="F133" s="208">
        <v>212</v>
      </c>
      <c r="G133" s="209"/>
      <c r="H133" s="210" t="s">
        <v>251</v>
      </c>
      <c r="I133" s="209" t="s">
        <v>252</v>
      </c>
      <c r="J133" s="239">
        <v>45000</v>
      </c>
      <c r="K133" s="239">
        <v>120940</v>
      </c>
      <c r="L133" s="239">
        <v>120940</v>
      </c>
      <c r="M133" s="330">
        <v>5000000</v>
      </c>
      <c r="N133" s="330">
        <v>18221242.859999999</v>
      </c>
      <c r="O133" s="330">
        <v>18220898.859999999</v>
      </c>
    </row>
    <row r="134" spans="1:15" ht="18.600000000000001" customHeight="1">
      <c r="A134" s="669" t="s">
        <v>964</v>
      </c>
      <c r="B134" s="670"/>
      <c r="C134" s="670"/>
      <c r="D134" s="670"/>
      <c r="E134" s="670"/>
      <c r="F134" s="670"/>
      <c r="G134" s="670"/>
      <c r="H134" s="670"/>
      <c r="I134" s="670"/>
      <c r="J134" s="670"/>
      <c r="K134" s="670"/>
      <c r="L134" s="670"/>
      <c r="M134" s="670"/>
      <c r="N134" s="670"/>
      <c r="O134" s="671"/>
    </row>
    <row r="135" spans="1:15" ht="17.45" customHeight="1">
      <c r="A135" s="682" t="s">
        <v>741</v>
      </c>
      <c r="B135" s="683"/>
      <c r="C135" s="683"/>
      <c r="D135" s="683"/>
      <c r="E135" s="683"/>
      <c r="F135" s="683"/>
      <c r="G135" s="683"/>
      <c r="H135" s="683"/>
      <c r="I135" s="683"/>
      <c r="J135" s="683"/>
      <c r="K135" s="683"/>
      <c r="L135" s="683"/>
      <c r="M135" s="683"/>
      <c r="N135" s="683"/>
      <c r="O135" s="684"/>
    </row>
    <row r="136" spans="1:15" ht="75" customHeight="1">
      <c r="A136" s="718" t="s">
        <v>965</v>
      </c>
      <c r="B136" s="719"/>
      <c r="C136" s="719"/>
      <c r="D136" s="719"/>
      <c r="E136" s="719"/>
      <c r="F136" s="719"/>
      <c r="G136" s="719"/>
      <c r="H136" s="719"/>
      <c r="I136" s="719"/>
      <c r="J136" s="719"/>
      <c r="K136" s="719"/>
      <c r="L136" s="719"/>
      <c r="M136" s="719"/>
      <c r="N136" s="719"/>
      <c r="O136" s="720"/>
    </row>
    <row r="137" spans="1:15" ht="19.899999999999999" customHeight="1">
      <c r="A137" s="685" t="s">
        <v>85</v>
      </c>
      <c r="B137" s="685" t="s">
        <v>127</v>
      </c>
      <c r="C137" s="685" t="s">
        <v>44</v>
      </c>
      <c r="D137" s="685" t="s">
        <v>42</v>
      </c>
      <c r="E137" s="685" t="s">
        <v>43</v>
      </c>
      <c r="F137" s="685" t="s">
        <v>12</v>
      </c>
      <c r="G137" s="685" t="s">
        <v>75</v>
      </c>
      <c r="H137" s="687" t="s">
        <v>13</v>
      </c>
      <c r="I137" s="685" t="s">
        <v>128</v>
      </c>
      <c r="J137" s="689" t="s">
        <v>129</v>
      </c>
      <c r="K137" s="690"/>
      <c r="L137" s="691"/>
      <c r="M137" s="689" t="s">
        <v>130</v>
      </c>
      <c r="N137" s="690"/>
      <c r="O137" s="691"/>
    </row>
    <row r="138" spans="1:15" ht="19.899999999999999" customHeight="1">
      <c r="A138" s="686"/>
      <c r="B138" s="686"/>
      <c r="C138" s="686"/>
      <c r="D138" s="686"/>
      <c r="E138" s="686"/>
      <c r="F138" s="686"/>
      <c r="G138" s="686"/>
      <c r="H138" s="688"/>
      <c r="I138" s="686"/>
      <c r="J138" s="378" t="s">
        <v>131</v>
      </c>
      <c r="K138" s="378" t="s">
        <v>189</v>
      </c>
      <c r="L138" s="378" t="s">
        <v>132</v>
      </c>
      <c r="M138" s="378" t="s">
        <v>91</v>
      </c>
      <c r="N138" s="378" t="s">
        <v>27</v>
      </c>
      <c r="O138" s="378" t="s">
        <v>21</v>
      </c>
    </row>
    <row r="139" spans="1:15" s="331" customFormat="1" ht="28.5" customHeight="1">
      <c r="A139" s="205" t="s">
        <v>413</v>
      </c>
      <c r="B139" s="205" t="s">
        <v>419</v>
      </c>
      <c r="C139" s="205" t="s">
        <v>417</v>
      </c>
      <c r="D139" s="205" t="s">
        <v>417</v>
      </c>
      <c r="E139" s="205" t="s">
        <v>410</v>
      </c>
      <c r="F139" s="205" t="s">
        <v>433</v>
      </c>
      <c r="G139" s="205"/>
      <c r="H139" s="207" t="s">
        <v>279</v>
      </c>
      <c r="I139" s="205" t="s">
        <v>272</v>
      </c>
      <c r="J139" s="211">
        <v>1300</v>
      </c>
      <c r="K139" s="211">
        <v>1452</v>
      </c>
      <c r="L139" s="211">
        <v>3405</v>
      </c>
      <c r="M139" s="330">
        <v>67005530</v>
      </c>
      <c r="N139" s="330">
        <v>68083744.030000001</v>
      </c>
      <c r="O139" s="330">
        <v>66741323.799999997</v>
      </c>
    </row>
    <row r="140" spans="1:15" ht="24.75" customHeight="1">
      <c r="A140" s="721" t="s">
        <v>966</v>
      </c>
      <c r="B140" s="722"/>
      <c r="C140" s="722"/>
      <c r="D140" s="722"/>
      <c r="E140" s="722"/>
      <c r="F140" s="722"/>
      <c r="G140" s="722"/>
      <c r="H140" s="722"/>
      <c r="I140" s="722"/>
      <c r="J140" s="722"/>
      <c r="K140" s="722"/>
      <c r="L140" s="722"/>
      <c r="M140" s="722"/>
      <c r="N140" s="722"/>
      <c r="O140" s="723"/>
    </row>
    <row r="141" spans="1:15" s="248" customFormat="1" ht="16.149999999999999" customHeight="1">
      <c r="A141" s="493"/>
      <c r="B141" s="499"/>
      <c r="C141" s="499"/>
      <c r="D141" s="499"/>
      <c r="E141" s="499"/>
      <c r="F141" s="499"/>
      <c r="G141" s="499"/>
      <c r="H141" s="499"/>
      <c r="I141" s="499"/>
      <c r="J141" s="499"/>
      <c r="K141" s="499"/>
      <c r="L141" s="499"/>
      <c r="M141" s="499"/>
      <c r="N141" s="499"/>
      <c r="O141" s="499"/>
    </row>
    <row r="142" spans="1:15" ht="17.45" customHeight="1">
      <c r="A142" s="682" t="s">
        <v>741</v>
      </c>
      <c r="B142" s="683"/>
      <c r="C142" s="683"/>
      <c r="D142" s="683"/>
      <c r="E142" s="683"/>
      <c r="F142" s="683"/>
      <c r="G142" s="683"/>
      <c r="H142" s="683"/>
      <c r="I142" s="683"/>
      <c r="J142" s="683"/>
      <c r="K142" s="683"/>
      <c r="L142" s="683"/>
      <c r="M142" s="683"/>
      <c r="N142" s="683"/>
      <c r="O142" s="684"/>
    </row>
    <row r="143" spans="1:15" ht="49.9" customHeight="1">
      <c r="A143" s="713" t="s">
        <v>967</v>
      </c>
      <c r="B143" s="670"/>
      <c r="C143" s="670"/>
      <c r="D143" s="670"/>
      <c r="E143" s="670"/>
      <c r="F143" s="670"/>
      <c r="G143" s="670"/>
      <c r="H143" s="670"/>
      <c r="I143" s="670"/>
      <c r="J143" s="670"/>
      <c r="K143" s="670"/>
      <c r="L143" s="670"/>
      <c r="M143" s="670"/>
      <c r="N143" s="670"/>
      <c r="O143" s="671"/>
    </row>
    <row r="144" spans="1:15" ht="19.899999999999999" customHeight="1">
      <c r="A144" s="685" t="s">
        <v>85</v>
      </c>
      <c r="B144" s="685" t="s">
        <v>127</v>
      </c>
      <c r="C144" s="685" t="s">
        <v>44</v>
      </c>
      <c r="D144" s="685" t="s">
        <v>42</v>
      </c>
      <c r="E144" s="685" t="s">
        <v>43</v>
      </c>
      <c r="F144" s="685" t="s">
        <v>12</v>
      </c>
      <c r="G144" s="685" t="s">
        <v>75</v>
      </c>
      <c r="H144" s="687" t="s">
        <v>13</v>
      </c>
      <c r="I144" s="685" t="s">
        <v>128</v>
      </c>
      <c r="J144" s="689" t="s">
        <v>129</v>
      </c>
      <c r="K144" s="690"/>
      <c r="L144" s="691"/>
      <c r="M144" s="689" t="s">
        <v>130</v>
      </c>
      <c r="N144" s="690"/>
      <c r="O144" s="691"/>
    </row>
    <row r="145" spans="1:15" ht="19.899999999999999" customHeight="1">
      <c r="A145" s="686"/>
      <c r="B145" s="686"/>
      <c r="C145" s="686"/>
      <c r="D145" s="686"/>
      <c r="E145" s="686"/>
      <c r="F145" s="686"/>
      <c r="G145" s="686"/>
      <c r="H145" s="688"/>
      <c r="I145" s="686"/>
      <c r="J145" s="378" t="s">
        <v>131</v>
      </c>
      <c r="K145" s="378" t="s">
        <v>189</v>
      </c>
      <c r="L145" s="378" t="s">
        <v>132</v>
      </c>
      <c r="M145" s="378" t="s">
        <v>91</v>
      </c>
      <c r="N145" s="378" t="s">
        <v>27</v>
      </c>
      <c r="O145" s="378" t="s">
        <v>21</v>
      </c>
    </row>
    <row r="146" spans="1:15" s="331" customFormat="1" ht="15" customHeight="1">
      <c r="A146" s="205" t="s">
        <v>413</v>
      </c>
      <c r="B146" s="205" t="s">
        <v>417</v>
      </c>
      <c r="C146" s="205" t="s">
        <v>417</v>
      </c>
      <c r="D146" s="205" t="s">
        <v>417</v>
      </c>
      <c r="E146" s="205" t="s">
        <v>413</v>
      </c>
      <c r="F146" s="205" t="s">
        <v>434</v>
      </c>
      <c r="G146" s="205"/>
      <c r="H146" s="207" t="s">
        <v>281</v>
      </c>
      <c r="I146" s="205" t="s">
        <v>282</v>
      </c>
      <c r="J146" s="205" t="s">
        <v>435</v>
      </c>
      <c r="K146" s="205" t="s">
        <v>1050</v>
      </c>
      <c r="L146" s="205" t="s">
        <v>1050</v>
      </c>
      <c r="M146" s="330">
        <v>240387292</v>
      </c>
      <c r="N146" s="330">
        <v>324351848.55999994</v>
      </c>
      <c r="O146" s="330">
        <v>317410069.50999999</v>
      </c>
    </row>
    <row r="147" spans="1:15">
      <c r="A147" s="724" t="s">
        <v>968</v>
      </c>
      <c r="B147" s="725"/>
      <c r="C147" s="725"/>
      <c r="D147" s="725"/>
      <c r="E147" s="725"/>
      <c r="F147" s="725"/>
      <c r="G147" s="725"/>
      <c r="H147" s="725"/>
      <c r="I147" s="725"/>
      <c r="J147" s="725"/>
      <c r="K147" s="725"/>
      <c r="L147" s="725"/>
      <c r="M147" s="725"/>
      <c r="N147" s="725"/>
      <c r="O147" s="726"/>
    </row>
    <row r="148" spans="1:15" ht="10.15" customHeight="1">
      <c r="A148" s="727"/>
      <c r="B148" s="725"/>
      <c r="C148" s="725"/>
      <c r="D148" s="725"/>
      <c r="E148" s="725"/>
      <c r="F148" s="725"/>
      <c r="G148" s="725"/>
      <c r="H148" s="725"/>
      <c r="I148" s="725"/>
      <c r="J148" s="725"/>
      <c r="K148" s="725"/>
      <c r="L148" s="725"/>
      <c r="M148" s="725"/>
      <c r="N148" s="725"/>
      <c r="O148" s="726"/>
    </row>
    <row r="149" spans="1:15" ht="13.5" customHeight="1">
      <c r="A149" s="727" t="s">
        <v>1040</v>
      </c>
      <c r="B149" s="725"/>
      <c r="C149" s="725"/>
      <c r="D149" s="725"/>
      <c r="E149" s="725"/>
      <c r="F149" s="725"/>
      <c r="G149" s="725"/>
      <c r="H149" s="725"/>
      <c r="I149" s="725"/>
      <c r="J149" s="725"/>
      <c r="K149" s="725"/>
      <c r="L149" s="725"/>
      <c r="M149" s="725"/>
      <c r="N149" s="725"/>
      <c r="O149" s="726"/>
    </row>
    <row r="150" spans="1:15" ht="47.45" customHeight="1">
      <c r="A150" s="727"/>
      <c r="B150" s="725"/>
      <c r="C150" s="725"/>
      <c r="D150" s="725"/>
      <c r="E150" s="725"/>
      <c r="F150" s="725"/>
      <c r="G150" s="725"/>
      <c r="H150" s="725"/>
      <c r="I150" s="725"/>
      <c r="J150" s="725"/>
      <c r="K150" s="725"/>
      <c r="L150" s="725"/>
      <c r="M150" s="725"/>
      <c r="N150" s="725"/>
      <c r="O150" s="726"/>
    </row>
    <row r="151" spans="1:15" ht="19.149999999999999" customHeight="1">
      <c r="A151" s="727"/>
      <c r="B151" s="725"/>
      <c r="C151" s="725"/>
      <c r="D151" s="725"/>
      <c r="E151" s="725"/>
      <c r="F151" s="725"/>
      <c r="G151" s="725"/>
      <c r="H151" s="725"/>
      <c r="I151" s="725"/>
      <c r="J151" s="725"/>
      <c r="K151" s="725"/>
      <c r="L151" s="725"/>
      <c r="M151" s="725"/>
      <c r="N151" s="725"/>
      <c r="O151" s="726"/>
    </row>
    <row r="152" spans="1:15" ht="48" customHeight="1">
      <c r="A152" s="727"/>
      <c r="B152" s="725"/>
      <c r="C152" s="725"/>
      <c r="D152" s="725"/>
      <c r="E152" s="725"/>
      <c r="F152" s="725"/>
      <c r="G152" s="725"/>
      <c r="H152" s="725"/>
      <c r="I152" s="725"/>
      <c r="J152" s="725"/>
      <c r="K152" s="725"/>
      <c r="L152" s="725"/>
      <c r="M152" s="725"/>
      <c r="N152" s="725"/>
      <c r="O152" s="726"/>
    </row>
    <row r="153" spans="1:15" ht="19.899999999999999" customHeight="1">
      <c r="A153" s="685" t="s">
        <v>85</v>
      </c>
      <c r="B153" s="685" t="s">
        <v>127</v>
      </c>
      <c r="C153" s="685" t="s">
        <v>44</v>
      </c>
      <c r="D153" s="685" t="s">
        <v>42</v>
      </c>
      <c r="E153" s="685" t="s">
        <v>43</v>
      </c>
      <c r="F153" s="685" t="s">
        <v>12</v>
      </c>
      <c r="G153" s="685" t="s">
        <v>75</v>
      </c>
      <c r="H153" s="687" t="s">
        <v>13</v>
      </c>
      <c r="I153" s="685" t="s">
        <v>128</v>
      </c>
      <c r="J153" s="689" t="s">
        <v>129</v>
      </c>
      <c r="K153" s="690"/>
      <c r="L153" s="691"/>
      <c r="M153" s="689" t="s">
        <v>130</v>
      </c>
      <c r="N153" s="690"/>
      <c r="O153" s="691"/>
    </row>
    <row r="154" spans="1:15" ht="19.899999999999999" customHeight="1">
      <c r="A154" s="686"/>
      <c r="B154" s="686"/>
      <c r="C154" s="686"/>
      <c r="D154" s="686"/>
      <c r="E154" s="686"/>
      <c r="F154" s="686"/>
      <c r="G154" s="686"/>
      <c r="H154" s="688"/>
      <c r="I154" s="686"/>
      <c r="J154" s="378" t="s">
        <v>131</v>
      </c>
      <c r="K154" s="378" t="s">
        <v>189</v>
      </c>
      <c r="L154" s="378" t="s">
        <v>132</v>
      </c>
      <c r="M154" s="378" t="s">
        <v>91</v>
      </c>
      <c r="N154" s="378" t="s">
        <v>27</v>
      </c>
      <c r="O154" s="378" t="s">
        <v>21</v>
      </c>
    </row>
    <row r="155" spans="1:15" s="331" customFormat="1" ht="15" customHeight="1">
      <c r="A155" s="205" t="s">
        <v>409</v>
      </c>
      <c r="B155" s="205" t="s">
        <v>417</v>
      </c>
      <c r="C155" s="205" t="s">
        <v>417</v>
      </c>
      <c r="D155" s="205" t="s">
        <v>410</v>
      </c>
      <c r="E155" s="205" t="s">
        <v>409</v>
      </c>
      <c r="F155" s="205" t="s">
        <v>437</v>
      </c>
      <c r="G155" s="205"/>
      <c r="H155" s="207" t="s">
        <v>208</v>
      </c>
      <c r="I155" s="205" t="s">
        <v>209</v>
      </c>
      <c r="J155" s="205" t="s">
        <v>438</v>
      </c>
      <c r="K155" s="205" t="s">
        <v>438</v>
      </c>
      <c r="L155" s="205" t="s">
        <v>438</v>
      </c>
      <c r="M155" s="330">
        <v>66715938</v>
      </c>
      <c r="N155" s="330">
        <v>65511963.960000001</v>
      </c>
      <c r="O155" s="330">
        <v>65080800.289999999</v>
      </c>
    </row>
    <row r="156" spans="1:15">
      <c r="A156" s="679"/>
      <c r="B156" s="680"/>
      <c r="C156" s="680"/>
      <c r="D156" s="680"/>
      <c r="E156" s="680"/>
      <c r="F156" s="680"/>
      <c r="G156" s="680"/>
      <c r="H156" s="680"/>
      <c r="I156" s="680"/>
      <c r="J156" s="680"/>
      <c r="K156" s="680"/>
      <c r="L156" s="680"/>
      <c r="M156" s="680"/>
      <c r="N156" s="680"/>
      <c r="O156" s="681"/>
    </row>
    <row r="157" spans="1:15" ht="32.25" customHeight="1">
      <c r="A157" s="714" t="s">
        <v>720</v>
      </c>
      <c r="B157" s="715"/>
      <c r="C157" s="715"/>
      <c r="D157" s="715"/>
      <c r="E157" s="715"/>
      <c r="F157" s="715"/>
      <c r="G157" s="715"/>
      <c r="H157" s="715"/>
      <c r="I157" s="715"/>
      <c r="J157" s="715"/>
      <c r="K157" s="715"/>
      <c r="L157" s="715"/>
      <c r="M157" s="715"/>
      <c r="N157" s="715"/>
      <c r="O157" s="716"/>
    </row>
    <row r="158" spans="1:15" ht="9" customHeight="1">
      <c r="A158" s="332"/>
      <c r="B158" s="333"/>
      <c r="C158" s="333"/>
      <c r="D158" s="333"/>
      <c r="E158" s="333"/>
      <c r="F158" s="333"/>
      <c r="G158" s="333"/>
      <c r="H158" s="333"/>
      <c r="I158" s="333"/>
      <c r="J158" s="333"/>
      <c r="K158" s="333"/>
      <c r="L158" s="333"/>
      <c r="M158" s="333"/>
      <c r="N158" s="333"/>
      <c r="O158" s="334"/>
    </row>
    <row r="159" spans="1:15">
      <c r="A159" s="332" t="s">
        <v>736</v>
      </c>
      <c r="B159" s="333"/>
      <c r="C159" s="333"/>
      <c r="D159" s="333"/>
      <c r="E159" s="333"/>
      <c r="F159" s="333"/>
      <c r="G159" s="333"/>
      <c r="H159" s="333"/>
      <c r="I159" s="333"/>
      <c r="J159" s="333" t="s">
        <v>737</v>
      </c>
      <c r="K159" s="333"/>
      <c r="L159" s="333"/>
      <c r="M159" s="333"/>
      <c r="N159" s="333"/>
      <c r="O159" s="334"/>
    </row>
    <row r="160" spans="1:15">
      <c r="A160" s="498"/>
      <c r="B160" s="499"/>
      <c r="C160" s="499"/>
      <c r="D160" s="499"/>
      <c r="E160" s="499"/>
      <c r="F160" s="499"/>
      <c r="G160" s="499"/>
      <c r="H160" s="499"/>
      <c r="I160" s="499"/>
      <c r="J160" s="499"/>
      <c r="K160" s="499"/>
      <c r="L160" s="499"/>
      <c r="M160" s="499"/>
      <c r="N160" s="499"/>
      <c r="O160" s="500"/>
    </row>
    <row r="161" spans="1:15">
      <c r="A161" s="332"/>
      <c r="B161" s="244" t="s">
        <v>721</v>
      </c>
      <c r="C161" s="342"/>
      <c r="D161" s="342"/>
      <c r="E161" s="342"/>
      <c r="F161" s="342"/>
      <c r="G161" s="342"/>
      <c r="H161" s="342"/>
      <c r="I161" s="342"/>
      <c r="J161" s="343">
        <v>9200</v>
      </c>
      <c r="K161" s="342"/>
      <c r="L161" s="342"/>
      <c r="M161" s="342"/>
      <c r="N161" s="333"/>
      <c r="O161" s="334"/>
    </row>
    <row r="162" spans="1:15">
      <c r="A162" s="332"/>
      <c r="B162" s="244" t="s">
        <v>722</v>
      </c>
      <c r="C162" s="342"/>
      <c r="D162" s="342"/>
      <c r="E162" s="342"/>
      <c r="F162" s="342"/>
      <c r="G162" s="342"/>
      <c r="H162" s="342"/>
      <c r="I162" s="342"/>
      <c r="J162" s="343">
        <v>3335</v>
      </c>
      <c r="K162" s="342"/>
      <c r="L162" s="342"/>
      <c r="M162" s="342"/>
      <c r="N162" s="333"/>
      <c r="O162" s="334"/>
    </row>
    <row r="163" spans="1:15">
      <c r="A163" s="332"/>
      <c r="B163" s="244" t="s">
        <v>723</v>
      </c>
      <c r="C163" s="342"/>
      <c r="D163" s="342"/>
      <c r="E163" s="342"/>
      <c r="F163" s="342"/>
      <c r="G163" s="342"/>
      <c r="H163" s="342"/>
      <c r="I163" s="342"/>
      <c r="J163" s="343">
        <v>3817</v>
      </c>
      <c r="K163" s="342"/>
      <c r="L163" s="342"/>
      <c r="M163" s="342"/>
      <c r="N163" s="333"/>
      <c r="O163" s="334"/>
    </row>
    <row r="164" spans="1:15">
      <c r="A164" s="332"/>
      <c r="B164" s="244" t="s">
        <v>724</v>
      </c>
      <c r="C164" s="342"/>
      <c r="D164" s="342"/>
      <c r="E164" s="342"/>
      <c r="F164" s="342"/>
      <c r="G164" s="342"/>
      <c r="H164" s="342"/>
      <c r="I164" s="342"/>
      <c r="J164" s="343">
        <v>1502</v>
      </c>
      <c r="K164" s="342"/>
      <c r="L164" s="342"/>
      <c r="M164" s="342"/>
      <c r="N164" s="333"/>
      <c r="O164" s="334"/>
    </row>
    <row r="165" spans="1:15">
      <c r="A165" s="332"/>
      <c r="B165" s="244" t="s">
        <v>725</v>
      </c>
      <c r="C165" s="342"/>
      <c r="D165" s="342"/>
      <c r="E165" s="342"/>
      <c r="F165" s="342"/>
      <c r="G165" s="342"/>
      <c r="H165" s="342"/>
      <c r="I165" s="342"/>
      <c r="J165" s="343">
        <v>1524</v>
      </c>
      <c r="K165" s="342"/>
      <c r="L165" s="342"/>
      <c r="M165" s="342"/>
      <c r="N165" s="333"/>
      <c r="O165" s="334"/>
    </row>
    <row r="166" spans="1:15">
      <c r="A166" s="332"/>
      <c r="B166" s="244" t="s">
        <v>726</v>
      </c>
      <c r="C166" s="342"/>
      <c r="D166" s="342"/>
      <c r="E166" s="342"/>
      <c r="F166" s="342"/>
      <c r="G166" s="342"/>
      <c r="H166" s="342"/>
      <c r="I166" s="342"/>
      <c r="J166" s="343">
        <v>659</v>
      </c>
      <c r="K166" s="342"/>
      <c r="L166" s="342"/>
      <c r="M166" s="342"/>
      <c r="N166" s="333"/>
      <c r="O166" s="334"/>
    </row>
    <row r="167" spans="1:15">
      <c r="A167" s="332"/>
      <c r="B167" s="244" t="s">
        <v>727</v>
      </c>
      <c r="C167" s="342"/>
      <c r="D167" s="342"/>
      <c r="E167" s="342"/>
      <c r="F167" s="342"/>
      <c r="G167" s="342"/>
      <c r="H167" s="342"/>
      <c r="I167" s="342"/>
      <c r="J167" s="343">
        <v>1342</v>
      </c>
      <c r="K167" s="342"/>
      <c r="L167" s="342"/>
      <c r="M167" s="342"/>
      <c r="N167" s="333"/>
      <c r="O167" s="334"/>
    </row>
    <row r="168" spans="1:15">
      <c r="A168" s="332"/>
      <c r="B168" s="244" t="s">
        <v>728</v>
      </c>
      <c r="C168" s="342"/>
      <c r="D168" s="342"/>
      <c r="E168" s="342"/>
      <c r="F168" s="342"/>
      <c r="G168" s="342"/>
      <c r="H168" s="342"/>
      <c r="I168" s="342"/>
      <c r="J168" s="343">
        <v>9818</v>
      </c>
      <c r="K168" s="342"/>
      <c r="L168" s="342"/>
      <c r="M168" s="342"/>
      <c r="N168" s="333"/>
      <c r="O168" s="334"/>
    </row>
    <row r="169" spans="1:15">
      <c r="A169" s="332"/>
      <c r="B169" s="244" t="s">
        <v>729</v>
      </c>
      <c r="C169" s="342"/>
      <c r="D169" s="342"/>
      <c r="E169" s="342"/>
      <c r="F169" s="342"/>
      <c r="G169" s="342"/>
      <c r="H169" s="342"/>
      <c r="I169" s="342"/>
      <c r="J169" s="343">
        <v>12659</v>
      </c>
      <c r="K169" s="342"/>
      <c r="L169" s="342"/>
      <c r="M169" s="342"/>
      <c r="N169" s="333"/>
      <c r="O169" s="334"/>
    </row>
    <row r="170" spans="1:15">
      <c r="A170" s="332"/>
      <c r="B170" s="244" t="s">
        <v>730</v>
      </c>
      <c r="C170" s="342"/>
      <c r="D170" s="342"/>
      <c r="E170" s="342"/>
      <c r="F170" s="342"/>
      <c r="G170" s="342"/>
      <c r="H170" s="342"/>
      <c r="I170" s="342"/>
      <c r="J170" s="343">
        <v>1432</v>
      </c>
      <c r="K170" s="342"/>
      <c r="L170" s="342"/>
      <c r="M170" s="342"/>
      <c r="N170" s="333"/>
      <c r="O170" s="334"/>
    </row>
    <row r="171" spans="1:15">
      <c r="A171" s="332"/>
      <c r="B171" s="244" t="s">
        <v>731</v>
      </c>
      <c r="C171" s="342"/>
      <c r="D171" s="342"/>
      <c r="E171" s="342"/>
      <c r="F171" s="342"/>
      <c r="G171" s="342"/>
      <c r="H171" s="342"/>
      <c r="I171" s="342"/>
      <c r="J171" s="343">
        <v>499</v>
      </c>
      <c r="K171" s="342"/>
      <c r="L171" s="342"/>
      <c r="M171" s="342"/>
      <c r="N171" s="333"/>
      <c r="O171" s="334"/>
    </row>
    <row r="172" spans="1:15">
      <c r="A172" s="332"/>
      <c r="B172" s="244" t="s">
        <v>732</v>
      </c>
      <c r="C172" s="342"/>
      <c r="D172" s="342"/>
      <c r="E172" s="342"/>
      <c r="F172" s="342"/>
      <c r="G172" s="342"/>
      <c r="H172" s="342"/>
      <c r="I172" s="342"/>
      <c r="J172" s="343">
        <v>663</v>
      </c>
      <c r="K172" s="342"/>
      <c r="L172" s="342"/>
      <c r="M172" s="342"/>
      <c r="N172" s="333"/>
      <c r="O172" s="334"/>
    </row>
    <row r="173" spans="1:15">
      <c r="A173" s="332"/>
      <c r="B173" s="244" t="s">
        <v>733</v>
      </c>
      <c r="C173" s="342"/>
      <c r="D173" s="342"/>
      <c r="E173" s="342"/>
      <c r="F173" s="342"/>
      <c r="G173" s="342"/>
      <c r="H173" s="342"/>
      <c r="I173" s="342"/>
      <c r="J173" s="343">
        <v>1013</v>
      </c>
      <c r="K173" s="342"/>
      <c r="L173" s="342"/>
      <c r="M173" s="342"/>
      <c r="N173" s="333"/>
      <c r="O173" s="334"/>
    </row>
    <row r="174" spans="1:15">
      <c r="A174" s="332"/>
      <c r="B174" s="344" t="s">
        <v>738</v>
      </c>
      <c r="C174" s="342"/>
      <c r="D174" s="342"/>
      <c r="E174" s="342"/>
      <c r="F174" s="342"/>
      <c r="G174" s="342"/>
      <c r="H174" s="342"/>
      <c r="I174" s="342"/>
      <c r="J174" s="343">
        <v>1461</v>
      </c>
      <c r="K174" s="342"/>
      <c r="L174" s="342"/>
      <c r="M174" s="342"/>
      <c r="N174" s="333"/>
      <c r="O174" s="334"/>
    </row>
    <row r="175" spans="1:15">
      <c r="A175" s="332"/>
      <c r="B175" s="244" t="s">
        <v>734</v>
      </c>
      <c r="C175" s="342"/>
      <c r="D175" s="342"/>
      <c r="E175" s="342"/>
      <c r="F175" s="342"/>
      <c r="G175" s="342"/>
      <c r="H175" s="342"/>
      <c r="I175" s="342"/>
      <c r="J175" s="343">
        <v>651</v>
      </c>
      <c r="K175" s="342"/>
      <c r="L175" s="342"/>
      <c r="M175" s="342"/>
      <c r="N175" s="333"/>
      <c r="O175" s="334"/>
    </row>
    <row r="176" spans="1:15">
      <c r="A176" s="332"/>
      <c r="B176" s="244" t="s">
        <v>735</v>
      </c>
      <c r="C176" s="342"/>
      <c r="D176" s="342"/>
      <c r="E176" s="342"/>
      <c r="F176" s="342"/>
      <c r="G176" s="342"/>
      <c r="H176" s="342"/>
      <c r="I176" s="342"/>
      <c r="J176" s="345">
        <v>425</v>
      </c>
      <c r="K176" s="342"/>
      <c r="L176" s="342"/>
      <c r="M176" s="342"/>
      <c r="N176" s="333"/>
      <c r="O176" s="334"/>
    </row>
    <row r="177" spans="1:15">
      <c r="A177" s="498"/>
      <c r="B177" s="342"/>
      <c r="C177" s="342"/>
      <c r="D177" s="342"/>
      <c r="E177" s="342"/>
      <c r="F177" s="342"/>
      <c r="G177" s="342"/>
      <c r="H177" s="346" t="s">
        <v>739</v>
      </c>
      <c r="I177" s="342"/>
      <c r="J177" s="347">
        <f>SUM(J161:J176)</f>
        <v>50000</v>
      </c>
      <c r="K177" s="342"/>
      <c r="L177" s="342"/>
      <c r="M177" s="342"/>
      <c r="N177" s="499"/>
      <c r="O177" s="500"/>
    </row>
    <row r="178" spans="1:15">
      <c r="A178" s="427"/>
      <c r="B178" s="546"/>
      <c r="C178" s="546"/>
      <c r="D178" s="546"/>
      <c r="E178" s="546"/>
      <c r="F178" s="546"/>
      <c r="G178" s="546"/>
      <c r="H178" s="546"/>
      <c r="I178" s="546"/>
      <c r="J178" s="547"/>
      <c r="K178" s="546"/>
      <c r="L178" s="546"/>
      <c r="M178" s="546"/>
      <c r="N178" s="506"/>
      <c r="O178" s="507"/>
    </row>
    <row r="179" spans="1:15" s="248" customFormat="1">
      <c r="A179" s="499"/>
      <c r="B179" s="342"/>
      <c r="C179" s="342"/>
      <c r="D179" s="342"/>
      <c r="E179" s="342"/>
      <c r="F179" s="342"/>
      <c r="G179" s="342"/>
      <c r="H179" s="342"/>
      <c r="I179" s="342"/>
      <c r="J179" s="347"/>
      <c r="K179" s="342"/>
      <c r="L179" s="342"/>
      <c r="M179" s="342"/>
      <c r="N179" s="499"/>
      <c r="O179" s="499"/>
    </row>
    <row r="180" spans="1:15" ht="19.899999999999999" customHeight="1">
      <c r="A180" s="685" t="s">
        <v>85</v>
      </c>
      <c r="B180" s="685" t="s">
        <v>127</v>
      </c>
      <c r="C180" s="685" t="s">
        <v>44</v>
      </c>
      <c r="D180" s="685" t="s">
        <v>42</v>
      </c>
      <c r="E180" s="685" t="s">
        <v>43</v>
      </c>
      <c r="F180" s="685" t="s">
        <v>12</v>
      </c>
      <c r="G180" s="685" t="s">
        <v>75</v>
      </c>
      <c r="H180" s="687" t="s">
        <v>13</v>
      </c>
      <c r="I180" s="685" t="s">
        <v>128</v>
      </c>
      <c r="J180" s="689" t="s">
        <v>129</v>
      </c>
      <c r="K180" s="690"/>
      <c r="L180" s="691"/>
      <c r="M180" s="689" t="s">
        <v>130</v>
      </c>
      <c r="N180" s="690"/>
      <c r="O180" s="691"/>
    </row>
    <row r="181" spans="1:15" ht="19.899999999999999" customHeight="1">
      <c r="A181" s="686"/>
      <c r="B181" s="686"/>
      <c r="C181" s="686"/>
      <c r="D181" s="686"/>
      <c r="E181" s="686"/>
      <c r="F181" s="686"/>
      <c r="G181" s="686"/>
      <c r="H181" s="688"/>
      <c r="I181" s="686"/>
      <c r="J181" s="378" t="s">
        <v>131</v>
      </c>
      <c r="K181" s="378" t="s">
        <v>189</v>
      </c>
      <c r="L181" s="378" t="s">
        <v>132</v>
      </c>
      <c r="M181" s="378" t="s">
        <v>91</v>
      </c>
      <c r="N181" s="378" t="s">
        <v>27</v>
      </c>
      <c r="O181" s="378" t="s">
        <v>21</v>
      </c>
    </row>
    <row r="182" spans="1:15" s="331" customFormat="1" ht="31.9" customHeight="1">
      <c r="A182" s="340">
        <v>1</v>
      </c>
      <c r="B182" s="340">
        <v>2</v>
      </c>
      <c r="C182" s="340" t="s">
        <v>417</v>
      </c>
      <c r="D182" s="340" t="s">
        <v>410</v>
      </c>
      <c r="E182" s="340" t="s">
        <v>410</v>
      </c>
      <c r="F182" s="340" t="s">
        <v>423</v>
      </c>
      <c r="G182" s="340"/>
      <c r="H182" s="348" t="s">
        <v>969</v>
      </c>
      <c r="I182" s="340" t="s">
        <v>212</v>
      </c>
      <c r="J182" s="340" t="s">
        <v>953</v>
      </c>
      <c r="K182" s="340" t="s">
        <v>409</v>
      </c>
      <c r="L182" s="340" t="s">
        <v>409</v>
      </c>
      <c r="M182" s="330">
        <v>0</v>
      </c>
      <c r="N182" s="330">
        <v>5000000</v>
      </c>
      <c r="O182" s="330">
        <v>4417805.0999999996</v>
      </c>
    </row>
    <row r="183" spans="1:15">
      <c r="A183" s="679"/>
      <c r="B183" s="680"/>
      <c r="C183" s="680"/>
      <c r="D183" s="680"/>
      <c r="E183" s="680"/>
      <c r="F183" s="680"/>
      <c r="G183" s="680"/>
      <c r="H183" s="680"/>
      <c r="I183" s="680"/>
      <c r="J183" s="680"/>
      <c r="K183" s="680"/>
      <c r="L183" s="680"/>
      <c r="M183" s="680"/>
      <c r="N183" s="680"/>
      <c r="O183" s="681"/>
    </row>
    <row r="184" spans="1:15" ht="17.45" customHeight="1">
      <c r="A184" s="682" t="s">
        <v>970</v>
      </c>
      <c r="B184" s="683"/>
      <c r="C184" s="683"/>
      <c r="D184" s="683"/>
      <c r="E184" s="683"/>
      <c r="F184" s="683"/>
      <c r="G184" s="683"/>
      <c r="H184" s="683"/>
      <c r="I184" s="683"/>
      <c r="J184" s="683"/>
      <c r="K184" s="683"/>
      <c r="L184" s="683"/>
      <c r="M184" s="683"/>
      <c r="N184" s="683"/>
      <c r="O184" s="684"/>
    </row>
    <row r="185" spans="1:15" ht="15.6" customHeight="1">
      <c r="A185" s="682" t="s">
        <v>741</v>
      </c>
      <c r="B185" s="683"/>
      <c r="C185" s="683"/>
      <c r="D185" s="683"/>
      <c r="E185" s="683"/>
      <c r="F185" s="683"/>
      <c r="G185" s="683"/>
      <c r="H185" s="683"/>
      <c r="I185" s="683"/>
      <c r="J185" s="683"/>
      <c r="K185" s="683"/>
      <c r="L185" s="683"/>
      <c r="M185" s="683"/>
      <c r="N185" s="683"/>
      <c r="O185" s="684"/>
    </row>
    <row r="186" spans="1:15" ht="25.15" customHeight="1">
      <c r="A186" s="713" t="s">
        <v>971</v>
      </c>
      <c r="B186" s="729"/>
      <c r="C186" s="729"/>
      <c r="D186" s="729"/>
      <c r="E186" s="729"/>
      <c r="F186" s="729"/>
      <c r="G186" s="729"/>
      <c r="H186" s="729"/>
      <c r="I186" s="729"/>
      <c r="J186" s="729"/>
      <c r="K186" s="729"/>
      <c r="L186" s="729"/>
      <c r="M186" s="729"/>
      <c r="N186" s="729"/>
      <c r="O186" s="730"/>
    </row>
    <row r="187" spans="1:15" ht="19.899999999999999" customHeight="1">
      <c r="A187" s="685" t="s">
        <v>85</v>
      </c>
      <c r="B187" s="685" t="s">
        <v>127</v>
      </c>
      <c r="C187" s="685" t="s">
        <v>44</v>
      </c>
      <c r="D187" s="685" t="s">
        <v>42</v>
      </c>
      <c r="E187" s="685" t="s">
        <v>43</v>
      </c>
      <c r="F187" s="685" t="s">
        <v>12</v>
      </c>
      <c r="G187" s="685" t="s">
        <v>75</v>
      </c>
      <c r="H187" s="687" t="s">
        <v>13</v>
      </c>
      <c r="I187" s="685" t="s">
        <v>128</v>
      </c>
      <c r="J187" s="689" t="s">
        <v>129</v>
      </c>
      <c r="K187" s="690"/>
      <c r="L187" s="691"/>
      <c r="M187" s="689" t="s">
        <v>130</v>
      </c>
      <c r="N187" s="690"/>
      <c r="O187" s="691"/>
    </row>
    <row r="188" spans="1:15" ht="19.899999999999999" customHeight="1">
      <c r="A188" s="686"/>
      <c r="B188" s="686"/>
      <c r="C188" s="686"/>
      <c r="D188" s="686"/>
      <c r="E188" s="686"/>
      <c r="F188" s="686"/>
      <c r="G188" s="686"/>
      <c r="H188" s="688"/>
      <c r="I188" s="686"/>
      <c r="J188" s="378" t="s">
        <v>131</v>
      </c>
      <c r="K188" s="378" t="s">
        <v>189</v>
      </c>
      <c r="L188" s="378" t="s">
        <v>132</v>
      </c>
      <c r="M188" s="378" t="s">
        <v>91</v>
      </c>
      <c r="N188" s="378" t="s">
        <v>27</v>
      </c>
      <c r="O188" s="378" t="s">
        <v>21</v>
      </c>
    </row>
    <row r="189" spans="1:15" s="331" customFormat="1" ht="21" customHeight="1">
      <c r="A189" s="340">
        <v>1</v>
      </c>
      <c r="B189" s="340">
        <v>2</v>
      </c>
      <c r="C189" s="340">
        <v>2</v>
      </c>
      <c r="D189" s="340">
        <v>4</v>
      </c>
      <c r="E189" s="340">
        <v>1</v>
      </c>
      <c r="F189" s="340" t="s">
        <v>972</v>
      </c>
      <c r="G189" s="340"/>
      <c r="H189" s="340" t="s">
        <v>973</v>
      </c>
      <c r="I189" s="340" t="s">
        <v>212</v>
      </c>
      <c r="J189" s="340" t="s">
        <v>953</v>
      </c>
      <c r="K189" s="340" t="s">
        <v>413</v>
      </c>
      <c r="L189" s="340" t="s">
        <v>413</v>
      </c>
      <c r="M189" s="330">
        <v>0</v>
      </c>
      <c r="N189" s="330">
        <v>57725000</v>
      </c>
      <c r="O189" s="330">
        <v>52595488.599999994</v>
      </c>
    </row>
    <row r="190" spans="1:15">
      <c r="A190" s="679"/>
      <c r="B190" s="680"/>
      <c r="C190" s="680"/>
      <c r="D190" s="680"/>
      <c r="E190" s="680"/>
      <c r="F190" s="680"/>
      <c r="G190" s="680"/>
      <c r="H190" s="680"/>
      <c r="I190" s="680"/>
      <c r="J190" s="680"/>
      <c r="K190" s="680"/>
      <c r="L190" s="680"/>
      <c r="M190" s="680"/>
      <c r="N190" s="680"/>
      <c r="O190" s="681"/>
    </row>
    <row r="191" spans="1:15">
      <c r="A191" s="731" t="s">
        <v>974</v>
      </c>
      <c r="B191" s="732"/>
      <c r="C191" s="732"/>
      <c r="D191" s="732"/>
      <c r="E191" s="732"/>
      <c r="F191" s="732"/>
      <c r="G191" s="732"/>
      <c r="H191" s="732"/>
      <c r="I191" s="732"/>
      <c r="J191" s="732"/>
      <c r="K191" s="732"/>
      <c r="L191" s="732"/>
      <c r="M191" s="732"/>
      <c r="N191" s="732"/>
      <c r="O191" s="733"/>
    </row>
    <row r="192" spans="1:15">
      <c r="A192" s="503"/>
      <c r="B192" s="504"/>
      <c r="C192" s="504"/>
      <c r="D192" s="504"/>
      <c r="E192" s="504"/>
      <c r="F192" s="504"/>
      <c r="G192" s="504"/>
      <c r="H192" s="504"/>
      <c r="I192" s="504"/>
      <c r="J192" s="504"/>
      <c r="K192" s="504"/>
      <c r="L192" s="504"/>
      <c r="M192" s="504"/>
      <c r="N192" s="504"/>
      <c r="O192" s="505"/>
    </row>
    <row r="193" spans="1:15">
      <c r="A193" s="731" t="s">
        <v>741</v>
      </c>
      <c r="B193" s="732"/>
      <c r="C193" s="732"/>
      <c r="D193" s="732"/>
      <c r="E193" s="732"/>
      <c r="F193" s="732"/>
      <c r="G193" s="732"/>
      <c r="H193" s="732"/>
      <c r="I193" s="732"/>
      <c r="J193" s="732"/>
      <c r="K193" s="732"/>
      <c r="L193" s="732"/>
      <c r="M193" s="732"/>
      <c r="N193" s="732"/>
      <c r="O193" s="733"/>
    </row>
    <row r="194" spans="1:15" ht="78" customHeight="1">
      <c r="A194" s="718" t="s">
        <v>1039</v>
      </c>
      <c r="B194" s="734"/>
      <c r="C194" s="734"/>
      <c r="D194" s="734"/>
      <c r="E194" s="734"/>
      <c r="F194" s="734"/>
      <c r="G194" s="734"/>
      <c r="H194" s="734"/>
      <c r="I194" s="734"/>
      <c r="J194" s="734"/>
      <c r="K194" s="734"/>
      <c r="L194" s="734"/>
      <c r="M194" s="734"/>
      <c r="N194" s="734"/>
      <c r="O194" s="735"/>
    </row>
    <row r="195" spans="1:15" ht="19.899999999999999" customHeight="1">
      <c r="A195" s="685" t="s">
        <v>85</v>
      </c>
      <c r="B195" s="685" t="s">
        <v>127</v>
      </c>
      <c r="C195" s="685" t="s">
        <v>44</v>
      </c>
      <c r="D195" s="685" t="s">
        <v>42</v>
      </c>
      <c r="E195" s="685" t="s">
        <v>43</v>
      </c>
      <c r="F195" s="685" t="s">
        <v>12</v>
      </c>
      <c r="G195" s="685" t="s">
        <v>75</v>
      </c>
      <c r="H195" s="687" t="s">
        <v>13</v>
      </c>
      <c r="I195" s="685" t="s">
        <v>128</v>
      </c>
      <c r="J195" s="689" t="s">
        <v>129</v>
      </c>
      <c r="K195" s="690"/>
      <c r="L195" s="691"/>
      <c r="M195" s="689" t="s">
        <v>130</v>
      </c>
      <c r="N195" s="690"/>
      <c r="O195" s="691"/>
    </row>
    <row r="196" spans="1:15" ht="19.899999999999999" customHeight="1">
      <c r="A196" s="686"/>
      <c r="B196" s="686"/>
      <c r="C196" s="686"/>
      <c r="D196" s="686"/>
      <c r="E196" s="686"/>
      <c r="F196" s="686"/>
      <c r="G196" s="686"/>
      <c r="H196" s="688"/>
      <c r="I196" s="686"/>
      <c r="J196" s="378" t="s">
        <v>131</v>
      </c>
      <c r="K196" s="378" t="s">
        <v>189</v>
      </c>
      <c r="L196" s="378" t="s">
        <v>132</v>
      </c>
      <c r="M196" s="378" t="s">
        <v>91</v>
      </c>
      <c r="N196" s="378" t="s">
        <v>27</v>
      </c>
      <c r="O196" s="378" t="s">
        <v>21</v>
      </c>
    </row>
    <row r="197" spans="1:15" s="331" customFormat="1" ht="15" customHeight="1">
      <c r="A197" s="209" t="s">
        <v>409</v>
      </c>
      <c r="B197" s="209" t="s">
        <v>417</v>
      </c>
      <c r="C197" s="209" t="s">
        <v>417</v>
      </c>
      <c r="D197" s="209" t="s">
        <v>413</v>
      </c>
      <c r="E197" s="209" t="s">
        <v>409</v>
      </c>
      <c r="F197" s="209" t="s">
        <v>429</v>
      </c>
      <c r="G197" s="209"/>
      <c r="H197" s="210" t="s">
        <v>216</v>
      </c>
      <c r="I197" s="209" t="s">
        <v>217</v>
      </c>
      <c r="J197" s="209" t="s">
        <v>439</v>
      </c>
      <c r="K197" s="209" t="s">
        <v>439</v>
      </c>
      <c r="L197" s="209" t="s">
        <v>439</v>
      </c>
      <c r="M197" s="330">
        <v>96611128</v>
      </c>
      <c r="N197" s="330">
        <v>92500621.339999989</v>
      </c>
      <c r="O197" s="330">
        <v>84688754.959999993</v>
      </c>
    </row>
    <row r="198" spans="1:15">
      <c r="A198" s="679"/>
      <c r="B198" s="680"/>
      <c r="C198" s="680"/>
      <c r="D198" s="680"/>
      <c r="E198" s="680"/>
      <c r="F198" s="680"/>
      <c r="G198" s="680"/>
      <c r="H198" s="680"/>
      <c r="I198" s="680"/>
      <c r="J198" s="680"/>
      <c r="K198" s="680"/>
      <c r="L198" s="680"/>
      <c r="M198" s="680"/>
      <c r="N198" s="680"/>
      <c r="O198" s="681"/>
    </row>
    <row r="199" spans="1:15" ht="38.25" customHeight="1">
      <c r="A199" s="695" t="s">
        <v>740</v>
      </c>
      <c r="B199" s="696"/>
      <c r="C199" s="696"/>
      <c r="D199" s="696"/>
      <c r="E199" s="696"/>
      <c r="F199" s="696"/>
      <c r="G199" s="696"/>
      <c r="H199" s="696"/>
      <c r="I199" s="696"/>
      <c r="J199" s="696"/>
      <c r="K199" s="696"/>
      <c r="L199" s="696"/>
      <c r="M199" s="696"/>
      <c r="N199" s="696"/>
      <c r="O199" s="697"/>
    </row>
    <row r="200" spans="1:15">
      <c r="A200" s="332" t="s">
        <v>741</v>
      </c>
      <c r="B200" s="333"/>
      <c r="C200" s="333"/>
      <c r="D200" s="333"/>
      <c r="E200" s="333"/>
      <c r="F200" s="333"/>
      <c r="G200" s="333"/>
      <c r="H200" s="333"/>
      <c r="I200" s="333"/>
      <c r="J200" s="333" t="s">
        <v>753</v>
      </c>
      <c r="K200" s="333"/>
      <c r="L200" s="333"/>
      <c r="M200" s="333"/>
      <c r="N200" s="333"/>
      <c r="O200" s="334"/>
    </row>
    <row r="201" spans="1:15">
      <c r="A201" s="498"/>
      <c r="B201" s="499"/>
      <c r="C201" s="499"/>
      <c r="D201" s="499"/>
      <c r="E201" s="499"/>
      <c r="F201" s="499"/>
      <c r="G201" s="499"/>
      <c r="H201" s="499"/>
      <c r="I201" s="499"/>
      <c r="J201" s="499"/>
      <c r="K201" s="499"/>
      <c r="L201" s="499"/>
      <c r="M201" s="499"/>
      <c r="N201" s="499"/>
      <c r="O201" s="500"/>
    </row>
    <row r="202" spans="1:15">
      <c r="A202" s="332"/>
      <c r="B202" s="245" t="s">
        <v>742</v>
      </c>
      <c r="C202" s="333"/>
      <c r="D202" s="333"/>
      <c r="E202" s="333"/>
      <c r="F202" s="333"/>
      <c r="G202" s="333"/>
      <c r="H202" s="333"/>
      <c r="I202" s="333"/>
      <c r="J202" s="350">
        <v>20</v>
      </c>
      <c r="K202" s="333"/>
      <c r="L202" s="333"/>
      <c r="M202" s="333"/>
      <c r="N202" s="333"/>
      <c r="O202" s="334"/>
    </row>
    <row r="203" spans="1:15">
      <c r="A203" s="332"/>
      <c r="B203" s="245" t="s">
        <v>743</v>
      </c>
      <c r="C203" s="333"/>
      <c r="D203" s="333"/>
      <c r="E203" s="333"/>
      <c r="F203" s="333"/>
      <c r="G203" s="333"/>
      <c r="H203" s="333"/>
      <c r="I203" s="333"/>
      <c r="J203" s="350">
        <v>1</v>
      </c>
      <c r="K203" s="333"/>
      <c r="L203" s="333"/>
      <c r="M203" s="333"/>
      <c r="N203" s="333"/>
      <c r="O203" s="334"/>
    </row>
    <row r="204" spans="1:15">
      <c r="A204" s="332"/>
      <c r="B204" s="245" t="s">
        <v>744</v>
      </c>
      <c r="C204" s="333"/>
      <c r="D204" s="333"/>
      <c r="E204" s="333"/>
      <c r="F204" s="333"/>
      <c r="G204" s="333"/>
      <c r="H204" s="333"/>
      <c r="I204" s="333"/>
      <c r="J204" s="350">
        <v>1</v>
      </c>
      <c r="K204" s="333"/>
      <c r="L204" s="333"/>
      <c r="M204" s="333"/>
      <c r="N204" s="333"/>
      <c r="O204" s="334"/>
    </row>
    <row r="205" spans="1:15">
      <c r="A205" s="332"/>
      <c r="B205" s="245" t="s">
        <v>745</v>
      </c>
      <c r="C205" s="333"/>
      <c r="D205" s="333"/>
      <c r="E205" s="333"/>
      <c r="F205" s="333"/>
      <c r="G205" s="333"/>
      <c r="H205" s="333"/>
      <c r="I205" s="333"/>
      <c r="J205" s="350">
        <v>1</v>
      </c>
      <c r="K205" s="333"/>
      <c r="L205" s="333"/>
      <c r="M205" s="333"/>
      <c r="N205" s="333"/>
      <c r="O205" s="334"/>
    </row>
    <row r="206" spans="1:15">
      <c r="A206" s="332"/>
      <c r="B206" s="245" t="s">
        <v>746</v>
      </c>
      <c r="C206" s="333"/>
      <c r="D206" s="333"/>
      <c r="E206" s="333"/>
      <c r="F206" s="333"/>
      <c r="G206" s="333"/>
      <c r="H206" s="333"/>
      <c r="I206" s="333"/>
      <c r="J206" s="350">
        <v>606</v>
      </c>
      <c r="K206" s="333"/>
      <c r="L206" s="333"/>
      <c r="M206" s="333"/>
      <c r="N206" s="333"/>
      <c r="O206" s="334"/>
    </row>
    <row r="207" spans="1:15">
      <c r="A207" s="332"/>
      <c r="B207" s="245" t="s">
        <v>747</v>
      </c>
      <c r="C207" s="333"/>
      <c r="D207" s="333"/>
      <c r="E207" s="333"/>
      <c r="F207" s="333"/>
      <c r="G207" s="333"/>
      <c r="H207" s="333"/>
      <c r="I207" s="333"/>
      <c r="J207" s="350">
        <v>91</v>
      </c>
      <c r="K207" s="333"/>
      <c r="L207" s="333"/>
      <c r="M207" s="333"/>
      <c r="N207" s="333"/>
      <c r="O207" s="334"/>
    </row>
    <row r="208" spans="1:15">
      <c r="A208" s="332"/>
      <c r="B208" s="245" t="s">
        <v>748</v>
      </c>
      <c r="C208" s="333"/>
      <c r="D208" s="333"/>
      <c r="E208" s="333"/>
      <c r="F208" s="333"/>
      <c r="G208" s="333"/>
      <c r="H208" s="333"/>
      <c r="I208" s="333"/>
      <c r="J208" s="350">
        <v>281</v>
      </c>
      <c r="K208" s="333"/>
      <c r="L208" s="333"/>
      <c r="M208" s="333"/>
      <c r="N208" s="333"/>
      <c r="O208" s="334"/>
    </row>
    <row r="209" spans="1:15">
      <c r="A209" s="332"/>
      <c r="B209" s="245" t="s">
        <v>749</v>
      </c>
      <c r="C209" s="333"/>
      <c r="D209" s="333"/>
      <c r="E209" s="333"/>
      <c r="F209" s="333"/>
      <c r="G209" s="333"/>
      <c r="H209" s="333"/>
      <c r="I209" s="333"/>
      <c r="J209" s="350">
        <v>172</v>
      </c>
      <c r="K209" s="333"/>
      <c r="L209" s="333"/>
      <c r="M209" s="333"/>
      <c r="N209" s="333"/>
      <c r="O209" s="334"/>
    </row>
    <row r="210" spans="1:15">
      <c r="A210" s="332"/>
      <c r="B210" s="245" t="s">
        <v>750</v>
      </c>
      <c r="C210" s="333"/>
      <c r="D210" s="333"/>
      <c r="E210" s="333"/>
      <c r="F210" s="333"/>
      <c r="G210" s="333"/>
      <c r="H210" s="333"/>
      <c r="I210" s="333"/>
      <c r="J210" s="350">
        <v>178</v>
      </c>
      <c r="K210" s="333"/>
      <c r="L210" s="333"/>
      <c r="M210" s="333"/>
      <c r="N210" s="333"/>
      <c r="O210" s="334"/>
    </row>
    <row r="211" spans="1:15">
      <c r="A211" s="332"/>
      <c r="B211" s="245" t="s">
        <v>751</v>
      </c>
      <c r="C211" s="333"/>
      <c r="D211" s="333"/>
      <c r="E211" s="333"/>
      <c r="F211" s="333"/>
      <c r="G211" s="333"/>
      <c r="H211" s="333"/>
      <c r="I211" s="333"/>
      <c r="J211" s="350">
        <v>123</v>
      </c>
      <c r="K211" s="333"/>
      <c r="L211" s="333"/>
      <c r="M211" s="333"/>
      <c r="N211" s="333"/>
      <c r="O211" s="334"/>
    </row>
    <row r="212" spans="1:15">
      <c r="A212" s="332"/>
      <c r="B212" s="245" t="s">
        <v>752</v>
      </c>
      <c r="C212" s="333"/>
      <c r="D212" s="333"/>
      <c r="E212" s="333"/>
      <c r="F212" s="333"/>
      <c r="G212" s="333"/>
      <c r="H212" s="333"/>
      <c r="I212" s="333"/>
      <c r="J212" s="351">
        <v>26</v>
      </c>
      <c r="K212" s="333"/>
      <c r="L212" s="333"/>
      <c r="M212" s="333"/>
      <c r="N212" s="333"/>
      <c r="O212" s="334"/>
    </row>
    <row r="213" spans="1:15">
      <c r="A213" s="332"/>
      <c r="B213" s="333"/>
      <c r="C213" s="333"/>
      <c r="D213" s="333"/>
      <c r="E213" s="333"/>
      <c r="F213" s="333"/>
      <c r="G213" s="333"/>
      <c r="H213" s="333"/>
      <c r="I213" s="333"/>
      <c r="J213" s="350"/>
      <c r="K213" s="333"/>
      <c r="L213" s="333"/>
      <c r="M213" s="333"/>
      <c r="N213" s="333"/>
      <c r="O213" s="334"/>
    </row>
    <row r="214" spans="1:15">
      <c r="A214" s="332"/>
      <c r="B214" s="333"/>
      <c r="C214" s="333"/>
      <c r="D214" s="333"/>
      <c r="E214" s="333"/>
      <c r="F214" s="333"/>
      <c r="G214" s="333"/>
      <c r="H214" s="349" t="s">
        <v>739</v>
      </c>
      <c r="I214" s="333"/>
      <c r="J214" s="350">
        <f>SUM(J202:J213)</f>
        <v>1500</v>
      </c>
      <c r="K214" s="333"/>
      <c r="L214" s="333"/>
      <c r="M214" s="333"/>
      <c r="N214" s="333"/>
      <c r="O214" s="334"/>
    </row>
    <row r="215" spans="1:15">
      <c r="A215" s="427"/>
      <c r="B215" s="506"/>
      <c r="C215" s="506"/>
      <c r="D215" s="506"/>
      <c r="E215" s="506"/>
      <c r="F215" s="506"/>
      <c r="G215" s="506"/>
      <c r="H215" s="363"/>
      <c r="I215" s="506"/>
      <c r="J215" s="351"/>
      <c r="K215" s="506"/>
      <c r="L215" s="506"/>
      <c r="M215" s="506"/>
      <c r="N215" s="506"/>
      <c r="O215" s="507"/>
    </row>
    <row r="216" spans="1:15" ht="19.899999999999999" customHeight="1">
      <c r="A216" s="685" t="s">
        <v>85</v>
      </c>
      <c r="B216" s="685" t="s">
        <v>127</v>
      </c>
      <c r="C216" s="685" t="s">
        <v>44</v>
      </c>
      <c r="D216" s="685" t="s">
        <v>42</v>
      </c>
      <c r="E216" s="685" t="s">
        <v>43</v>
      </c>
      <c r="F216" s="685" t="s">
        <v>12</v>
      </c>
      <c r="G216" s="685" t="s">
        <v>75</v>
      </c>
      <c r="H216" s="687" t="s">
        <v>13</v>
      </c>
      <c r="I216" s="685" t="s">
        <v>128</v>
      </c>
      <c r="J216" s="689" t="s">
        <v>129</v>
      </c>
      <c r="K216" s="690"/>
      <c r="L216" s="691"/>
      <c r="M216" s="689" t="s">
        <v>130</v>
      </c>
      <c r="N216" s="690"/>
      <c r="O216" s="691"/>
    </row>
    <row r="217" spans="1:15" ht="19.899999999999999" customHeight="1">
      <c r="A217" s="686"/>
      <c r="B217" s="686"/>
      <c r="C217" s="686"/>
      <c r="D217" s="686"/>
      <c r="E217" s="686"/>
      <c r="F217" s="686"/>
      <c r="G217" s="686"/>
      <c r="H217" s="688"/>
      <c r="I217" s="686"/>
      <c r="J217" s="378" t="s">
        <v>131</v>
      </c>
      <c r="K217" s="378" t="s">
        <v>189</v>
      </c>
      <c r="L217" s="378" t="s">
        <v>132</v>
      </c>
      <c r="M217" s="378" t="s">
        <v>91</v>
      </c>
      <c r="N217" s="378" t="s">
        <v>27</v>
      </c>
      <c r="O217" s="378" t="s">
        <v>21</v>
      </c>
    </row>
    <row r="218" spans="1:15" s="331" customFormat="1" ht="32.450000000000003" customHeight="1">
      <c r="A218" s="340">
        <v>1</v>
      </c>
      <c r="B218" s="340">
        <v>2</v>
      </c>
      <c r="C218" s="340">
        <v>2</v>
      </c>
      <c r="D218" s="340">
        <v>4</v>
      </c>
      <c r="E218" s="340">
        <v>1</v>
      </c>
      <c r="F218" s="340" t="s">
        <v>432</v>
      </c>
      <c r="G218" s="340"/>
      <c r="H218" s="340" t="s">
        <v>975</v>
      </c>
      <c r="I218" s="340" t="s">
        <v>212</v>
      </c>
      <c r="J218" s="353">
        <v>0</v>
      </c>
      <c r="K218" s="353">
        <v>1</v>
      </c>
      <c r="L218" s="353">
        <v>1</v>
      </c>
      <c r="M218" s="330">
        <v>0</v>
      </c>
      <c r="N218" s="330">
        <v>757762.3</v>
      </c>
      <c r="O218" s="330">
        <v>661266.93999999994</v>
      </c>
    </row>
    <row r="219" spans="1:15" ht="16.149999999999999" customHeight="1">
      <c r="A219" s="682" t="s">
        <v>974</v>
      </c>
      <c r="B219" s="683"/>
      <c r="C219" s="683"/>
      <c r="D219" s="683"/>
      <c r="E219" s="683"/>
      <c r="F219" s="683"/>
      <c r="G219" s="683"/>
      <c r="H219" s="683"/>
      <c r="I219" s="683"/>
      <c r="J219" s="683"/>
      <c r="K219" s="683"/>
      <c r="L219" s="683"/>
      <c r="M219" s="683"/>
      <c r="N219" s="683"/>
      <c r="O219" s="684"/>
    </row>
    <row r="220" spans="1:15" ht="16.149999999999999" customHeight="1">
      <c r="A220" s="498"/>
      <c r="B220" s="499"/>
      <c r="C220" s="499"/>
      <c r="D220" s="499"/>
      <c r="E220" s="499"/>
      <c r="F220" s="499"/>
      <c r="G220" s="499"/>
      <c r="H220" s="499"/>
      <c r="I220" s="499"/>
      <c r="J220" s="499"/>
      <c r="K220" s="499"/>
      <c r="L220" s="499"/>
      <c r="M220" s="499"/>
      <c r="N220" s="499"/>
      <c r="O220" s="500"/>
    </row>
    <row r="221" spans="1:15">
      <c r="A221" s="682" t="s">
        <v>741</v>
      </c>
      <c r="B221" s="683"/>
      <c r="C221" s="683"/>
      <c r="D221" s="683"/>
      <c r="E221" s="683"/>
      <c r="F221" s="683"/>
      <c r="G221" s="683"/>
      <c r="H221" s="683"/>
      <c r="I221" s="683"/>
      <c r="J221" s="683"/>
      <c r="K221" s="683"/>
      <c r="L221" s="683"/>
      <c r="M221" s="683"/>
      <c r="N221" s="683"/>
      <c r="O221" s="684"/>
    </row>
    <row r="222" spans="1:15" ht="66.599999999999994" customHeight="1">
      <c r="A222" s="718" t="s">
        <v>976</v>
      </c>
      <c r="B222" s="736"/>
      <c r="C222" s="736"/>
      <c r="D222" s="736"/>
      <c r="E222" s="736"/>
      <c r="F222" s="736"/>
      <c r="G222" s="736"/>
      <c r="H222" s="736"/>
      <c r="I222" s="736"/>
      <c r="J222" s="736"/>
      <c r="K222" s="736"/>
      <c r="L222" s="736"/>
      <c r="M222" s="736"/>
      <c r="N222" s="736"/>
      <c r="O222" s="737"/>
    </row>
    <row r="223" spans="1:15" ht="7.9" customHeight="1">
      <c r="A223" s="332"/>
      <c r="B223" s="333"/>
      <c r="C223" s="333"/>
      <c r="D223" s="333"/>
      <c r="E223" s="333"/>
      <c r="F223" s="333"/>
      <c r="G223" s="333"/>
      <c r="H223" s="333"/>
      <c r="I223" s="333"/>
      <c r="J223" s="333"/>
      <c r="K223" s="333"/>
      <c r="L223" s="333"/>
      <c r="M223" s="333"/>
      <c r="N223" s="333"/>
      <c r="O223" s="334"/>
    </row>
    <row r="224" spans="1:15" ht="19.899999999999999" customHeight="1">
      <c r="A224" s="685" t="s">
        <v>85</v>
      </c>
      <c r="B224" s="685" t="s">
        <v>127</v>
      </c>
      <c r="C224" s="685" t="s">
        <v>44</v>
      </c>
      <c r="D224" s="685" t="s">
        <v>42</v>
      </c>
      <c r="E224" s="685" t="s">
        <v>43</v>
      </c>
      <c r="F224" s="685" t="s">
        <v>12</v>
      </c>
      <c r="G224" s="685" t="s">
        <v>75</v>
      </c>
      <c r="H224" s="687" t="s">
        <v>13</v>
      </c>
      <c r="I224" s="685" t="s">
        <v>128</v>
      </c>
      <c r="J224" s="689" t="s">
        <v>129</v>
      </c>
      <c r="K224" s="690"/>
      <c r="L224" s="691"/>
      <c r="M224" s="689" t="s">
        <v>130</v>
      </c>
      <c r="N224" s="690"/>
      <c r="O224" s="691"/>
    </row>
    <row r="225" spans="1:15" ht="19.899999999999999" customHeight="1">
      <c r="A225" s="686"/>
      <c r="B225" s="686"/>
      <c r="C225" s="686"/>
      <c r="D225" s="686"/>
      <c r="E225" s="686"/>
      <c r="F225" s="686"/>
      <c r="G225" s="686"/>
      <c r="H225" s="688"/>
      <c r="I225" s="686"/>
      <c r="J225" s="378" t="s">
        <v>131</v>
      </c>
      <c r="K225" s="378" t="s">
        <v>189</v>
      </c>
      <c r="L225" s="378" t="s">
        <v>132</v>
      </c>
      <c r="M225" s="378" t="s">
        <v>91</v>
      </c>
      <c r="N225" s="378" t="s">
        <v>27</v>
      </c>
      <c r="O225" s="378" t="s">
        <v>21</v>
      </c>
    </row>
    <row r="226" spans="1:15" s="331" customFormat="1" ht="21" customHeight="1">
      <c r="A226" s="340">
        <v>1</v>
      </c>
      <c r="B226" s="340">
        <v>4</v>
      </c>
      <c r="C226" s="340">
        <v>2</v>
      </c>
      <c r="D226" s="340" t="s">
        <v>413</v>
      </c>
      <c r="E226" s="340" t="s">
        <v>417</v>
      </c>
      <c r="F226" s="340" t="s">
        <v>446</v>
      </c>
      <c r="G226" s="340"/>
      <c r="H226" s="354" t="s">
        <v>977</v>
      </c>
      <c r="I226" s="340" t="s">
        <v>212</v>
      </c>
      <c r="J226" s="353">
        <v>0</v>
      </c>
      <c r="K226" s="353">
        <v>1</v>
      </c>
      <c r="L226" s="353">
        <v>1</v>
      </c>
      <c r="M226" s="330">
        <v>0</v>
      </c>
      <c r="N226" s="330">
        <v>9890000</v>
      </c>
      <c r="O226" s="330">
        <v>8902638.3300000001</v>
      </c>
    </row>
    <row r="227" spans="1:15">
      <c r="A227" s="679"/>
      <c r="B227" s="680"/>
      <c r="C227" s="680"/>
      <c r="D227" s="680"/>
      <c r="E227" s="680"/>
      <c r="F227" s="680"/>
      <c r="G227" s="680"/>
      <c r="H227" s="680"/>
      <c r="I227" s="680"/>
      <c r="J227" s="680"/>
      <c r="K227" s="680"/>
      <c r="L227" s="680"/>
      <c r="M227" s="680"/>
      <c r="N227" s="680"/>
      <c r="O227" s="681"/>
    </row>
    <row r="228" spans="1:15" ht="27.6" customHeight="1">
      <c r="A228" s="669" t="s">
        <v>978</v>
      </c>
      <c r="B228" s="670"/>
      <c r="C228" s="670"/>
      <c r="D228" s="670"/>
      <c r="E228" s="670"/>
      <c r="F228" s="670"/>
      <c r="G228" s="670"/>
      <c r="H228" s="670"/>
      <c r="I228" s="670"/>
      <c r="J228" s="670"/>
      <c r="K228" s="670"/>
      <c r="L228" s="670"/>
      <c r="M228" s="670"/>
      <c r="N228" s="670"/>
      <c r="O228" s="671"/>
    </row>
    <row r="229" spans="1:15" ht="13.9" customHeight="1">
      <c r="A229" s="494"/>
      <c r="B229" s="495"/>
      <c r="C229" s="495"/>
      <c r="D229" s="495"/>
      <c r="E229" s="495"/>
      <c r="F229" s="495"/>
      <c r="G229" s="495"/>
      <c r="H229" s="495"/>
      <c r="I229" s="495"/>
      <c r="J229" s="495"/>
      <c r="K229" s="495"/>
      <c r="L229" s="495"/>
      <c r="M229" s="495"/>
      <c r="N229" s="495"/>
      <c r="O229" s="496"/>
    </row>
    <row r="230" spans="1:15" ht="13.5" customHeight="1">
      <c r="A230" s="682" t="s">
        <v>741</v>
      </c>
      <c r="B230" s="683"/>
      <c r="C230" s="683"/>
      <c r="D230" s="683"/>
      <c r="E230" s="683"/>
      <c r="F230" s="683"/>
      <c r="G230" s="683"/>
      <c r="H230" s="683"/>
      <c r="I230" s="683"/>
      <c r="J230" s="683"/>
      <c r="K230" s="683"/>
      <c r="L230" s="683"/>
      <c r="M230" s="683"/>
      <c r="N230" s="683"/>
      <c r="O230" s="684"/>
    </row>
    <row r="231" spans="1:15" ht="16.149999999999999" customHeight="1">
      <c r="A231" s="713" t="s">
        <v>979</v>
      </c>
      <c r="B231" s="729"/>
      <c r="C231" s="729"/>
      <c r="D231" s="729"/>
      <c r="E231" s="729"/>
      <c r="F231" s="729"/>
      <c r="G231" s="729"/>
      <c r="H231" s="729"/>
      <c r="I231" s="729"/>
      <c r="J231" s="729"/>
      <c r="K231" s="729"/>
      <c r="L231" s="729"/>
      <c r="M231" s="729"/>
      <c r="N231" s="729"/>
      <c r="O231" s="730"/>
    </row>
    <row r="232" spans="1:15" ht="19.899999999999999" customHeight="1">
      <c r="A232" s="685" t="s">
        <v>85</v>
      </c>
      <c r="B232" s="685" t="s">
        <v>127</v>
      </c>
      <c r="C232" s="685" t="s">
        <v>44</v>
      </c>
      <c r="D232" s="685" t="s">
        <v>42</v>
      </c>
      <c r="E232" s="685" t="s">
        <v>43</v>
      </c>
      <c r="F232" s="685" t="s">
        <v>12</v>
      </c>
      <c r="G232" s="685" t="s">
        <v>75</v>
      </c>
      <c r="H232" s="687" t="s">
        <v>13</v>
      </c>
      <c r="I232" s="685" t="s">
        <v>128</v>
      </c>
      <c r="J232" s="689" t="s">
        <v>129</v>
      </c>
      <c r="K232" s="690"/>
      <c r="L232" s="691"/>
      <c r="M232" s="689" t="s">
        <v>130</v>
      </c>
      <c r="N232" s="690"/>
      <c r="O232" s="691"/>
    </row>
    <row r="233" spans="1:15" ht="19.899999999999999" customHeight="1">
      <c r="A233" s="686"/>
      <c r="B233" s="686"/>
      <c r="C233" s="686"/>
      <c r="D233" s="686"/>
      <c r="E233" s="686"/>
      <c r="F233" s="686"/>
      <c r="G233" s="686"/>
      <c r="H233" s="688"/>
      <c r="I233" s="686"/>
      <c r="J233" s="378" t="s">
        <v>131</v>
      </c>
      <c r="K233" s="378" t="s">
        <v>189</v>
      </c>
      <c r="L233" s="378" t="s">
        <v>132</v>
      </c>
      <c r="M233" s="378" t="s">
        <v>91</v>
      </c>
      <c r="N233" s="378" t="s">
        <v>27</v>
      </c>
      <c r="O233" s="378" t="s">
        <v>21</v>
      </c>
    </row>
    <row r="234" spans="1:15" s="331" customFormat="1" ht="15" customHeight="1">
      <c r="A234" s="209" t="s">
        <v>409</v>
      </c>
      <c r="B234" s="209" t="s">
        <v>417</v>
      </c>
      <c r="C234" s="209" t="s">
        <v>417</v>
      </c>
      <c r="D234" s="209" t="s">
        <v>413</v>
      </c>
      <c r="E234" s="209" t="s">
        <v>417</v>
      </c>
      <c r="F234" s="209" t="s">
        <v>440</v>
      </c>
      <c r="G234" s="209"/>
      <c r="H234" s="210" t="s">
        <v>707</v>
      </c>
      <c r="I234" s="209" t="s">
        <v>217</v>
      </c>
      <c r="J234" s="209" t="s">
        <v>754</v>
      </c>
      <c r="K234" s="239">
        <v>2103</v>
      </c>
      <c r="L234" s="209" t="s">
        <v>755</v>
      </c>
      <c r="M234" s="330">
        <v>94170173</v>
      </c>
      <c r="N234" s="330">
        <v>111140271.19999999</v>
      </c>
      <c r="O234" s="330">
        <v>101738664</v>
      </c>
    </row>
    <row r="235" spans="1:15">
      <c r="A235" s="679"/>
      <c r="B235" s="680"/>
      <c r="C235" s="680"/>
      <c r="D235" s="680"/>
      <c r="E235" s="680"/>
      <c r="F235" s="680"/>
      <c r="G235" s="680"/>
      <c r="H235" s="680"/>
      <c r="I235" s="680"/>
      <c r="J235" s="680"/>
      <c r="K235" s="680"/>
      <c r="L235" s="680"/>
      <c r="M235" s="680"/>
      <c r="N235" s="680"/>
      <c r="O235" s="681"/>
    </row>
    <row r="236" spans="1:15" ht="40.5" customHeight="1">
      <c r="A236" s="738" t="s">
        <v>756</v>
      </c>
      <c r="B236" s="739"/>
      <c r="C236" s="739"/>
      <c r="D236" s="739"/>
      <c r="E236" s="739"/>
      <c r="F236" s="739"/>
      <c r="G236" s="739"/>
      <c r="H236" s="739"/>
      <c r="I236" s="739"/>
      <c r="J236" s="739"/>
      <c r="K236" s="739"/>
      <c r="L236" s="739"/>
      <c r="M236" s="739"/>
      <c r="N236" s="739"/>
      <c r="O236" s="740"/>
    </row>
    <row r="237" spans="1:15">
      <c r="A237" s="332" t="s">
        <v>741</v>
      </c>
      <c r="B237" s="333"/>
      <c r="C237" s="333"/>
      <c r="D237" s="333"/>
      <c r="E237" s="333"/>
      <c r="F237" s="333"/>
      <c r="G237" s="333"/>
      <c r="H237" s="333"/>
      <c r="I237" s="333"/>
      <c r="J237" s="333" t="s">
        <v>753</v>
      </c>
      <c r="K237" s="333"/>
      <c r="L237" s="333"/>
      <c r="M237" s="333"/>
      <c r="N237" s="333"/>
      <c r="O237" s="334"/>
    </row>
    <row r="238" spans="1:15">
      <c r="A238" s="332"/>
      <c r="B238" s="247" t="s">
        <v>757</v>
      </c>
      <c r="C238" s="333"/>
      <c r="D238" s="333"/>
      <c r="E238" s="333"/>
      <c r="F238" s="333"/>
      <c r="G238" s="333"/>
      <c r="H238" s="333"/>
      <c r="I238" s="333"/>
      <c r="J238" s="350">
        <v>722</v>
      </c>
      <c r="K238" s="333"/>
      <c r="L238" s="333"/>
      <c r="M238" s="333"/>
      <c r="N238" s="333"/>
      <c r="O238" s="334"/>
    </row>
    <row r="239" spans="1:15">
      <c r="A239" s="332"/>
      <c r="B239" s="247" t="s">
        <v>758</v>
      </c>
      <c r="C239" s="333"/>
      <c r="D239" s="333"/>
      <c r="E239" s="333"/>
      <c r="F239" s="333"/>
      <c r="G239" s="333"/>
      <c r="H239" s="333"/>
      <c r="I239" s="333"/>
      <c r="J239" s="350">
        <v>540</v>
      </c>
      <c r="K239" s="333"/>
      <c r="L239" s="333"/>
      <c r="M239" s="333"/>
      <c r="N239" s="333"/>
      <c r="O239" s="334"/>
    </row>
    <row r="240" spans="1:15">
      <c r="A240" s="332"/>
      <c r="B240" s="247" t="s">
        <v>759</v>
      </c>
      <c r="C240" s="333"/>
      <c r="D240" s="333"/>
      <c r="E240" s="333"/>
      <c r="F240" s="333"/>
      <c r="G240" s="333"/>
      <c r="H240" s="333"/>
      <c r="I240" s="333"/>
      <c r="J240" s="350">
        <v>21</v>
      </c>
      <c r="K240" s="333"/>
      <c r="L240" s="333"/>
      <c r="M240" s="333"/>
      <c r="N240" s="333"/>
      <c r="O240" s="334"/>
    </row>
    <row r="241" spans="1:15">
      <c r="A241" s="332"/>
      <c r="B241" s="247" t="s">
        <v>760</v>
      </c>
      <c r="C241" s="333"/>
      <c r="D241" s="333"/>
      <c r="E241" s="333"/>
      <c r="F241" s="333"/>
      <c r="G241" s="333"/>
      <c r="H241" s="333"/>
      <c r="I241" s="333"/>
      <c r="J241" s="350">
        <v>1</v>
      </c>
      <c r="K241" s="333"/>
      <c r="L241" s="333"/>
      <c r="M241" s="333"/>
      <c r="N241" s="333"/>
      <c r="O241" s="334"/>
    </row>
    <row r="242" spans="1:15">
      <c r="A242" s="332"/>
      <c r="B242" s="247" t="s">
        <v>761</v>
      </c>
      <c r="C242" s="333"/>
      <c r="D242" s="333"/>
      <c r="E242" s="333"/>
      <c r="F242" s="333"/>
      <c r="G242" s="333"/>
      <c r="H242" s="333"/>
      <c r="I242" s="333"/>
      <c r="J242" s="350">
        <v>41</v>
      </c>
      <c r="K242" s="333"/>
      <c r="L242" s="333"/>
      <c r="M242" s="333"/>
      <c r="N242" s="333"/>
      <c r="O242" s="334"/>
    </row>
    <row r="243" spans="1:15">
      <c r="A243" s="332"/>
      <c r="B243" s="247" t="s">
        <v>762</v>
      </c>
      <c r="C243" s="333"/>
      <c r="D243" s="333"/>
      <c r="E243" s="333"/>
      <c r="F243" s="333"/>
      <c r="G243" s="333"/>
      <c r="H243" s="333"/>
      <c r="I243" s="333"/>
      <c r="J243" s="350">
        <v>268</v>
      </c>
      <c r="K243" s="333"/>
      <c r="L243" s="333"/>
      <c r="M243" s="333"/>
      <c r="N243" s="333"/>
      <c r="O243" s="334"/>
    </row>
    <row r="244" spans="1:15">
      <c r="A244" s="332"/>
      <c r="B244" s="247" t="s">
        <v>763</v>
      </c>
      <c r="C244" s="333"/>
      <c r="D244" s="333"/>
      <c r="E244" s="333"/>
      <c r="F244" s="333"/>
      <c r="G244" s="333"/>
      <c r="H244" s="333"/>
      <c r="I244" s="333"/>
      <c r="J244" s="350">
        <v>1</v>
      </c>
      <c r="K244" s="333"/>
      <c r="L244" s="333"/>
      <c r="M244" s="333"/>
      <c r="N244" s="333"/>
      <c r="O244" s="334"/>
    </row>
    <row r="245" spans="1:15">
      <c r="A245" s="332"/>
      <c r="B245" s="247" t="s">
        <v>764</v>
      </c>
      <c r="C245" s="333"/>
      <c r="D245" s="333"/>
      <c r="E245" s="333"/>
      <c r="F245" s="333"/>
      <c r="G245" s="333"/>
      <c r="H245" s="333"/>
      <c r="I245" s="333"/>
      <c r="J245" s="350">
        <v>1</v>
      </c>
      <c r="K245" s="333"/>
      <c r="L245" s="333"/>
      <c r="M245" s="333"/>
      <c r="N245" s="333"/>
      <c r="O245" s="334"/>
    </row>
    <row r="246" spans="1:15">
      <c r="A246" s="332"/>
      <c r="B246" s="247" t="s">
        <v>765</v>
      </c>
      <c r="C246" s="333"/>
      <c r="D246" s="333"/>
      <c r="E246" s="333"/>
      <c r="F246" s="333"/>
      <c r="G246" s="333"/>
      <c r="H246" s="333"/>
      <c r="I246" s="333"/>
      <c r="J246" s="350">
        <v>12</v>
      </c>
      <c r="K246" s="333"/>
      <c r="L246" s="333"/>
      <c r="M246" s="333"/>
      <c r="N246" s="333"/>
      <c r="O246" s="334"/>
    </row>
    <row r="247" spans="1:15">
      <c r="A247" s="332"/>
      <c r="B247" s="247" t="s">
        <v>766</v>
      </c>
      <c r="C247" s="333"/>
      <c r="D247" s="333"/>
      <c r="E247" s="333"/>
      <c r="F247" s="333"/>
      <c r="G247" s="333"/>
      <c r="H247" s="333"/>
      <c r="I247" s="333"/>
      <c r="J247" s="350">
        <v>177</v>
      </c>
      <c r="K247" s="333"/>
      <c r="L247" s="333"/>
      <c r="M247" s="333"/>
      <c r="N247" s="333"/>
      <c r="O247" s="334"/>
    </row>
    <row r="248" spans="1:15">
      <c r="A248" s="332"/>
      <c r="B248" s="247" t="s">
        <v>767</v>
      </c>
      <c r="C248" s="333"/>
      <c r="D248" s="333"/>
      <c r="E248" s="333"/>
      <c r="F248" s="333"/>
      <c r="G248" s="333"/>
      <c r="H248" s="333"/>
      <c r="I248" s="333"/>
      <c r="J248" s="350">
        <v>200</v>
      </c>
      <c r="K248" s="333"/>
      <c r="L248" s="333"/>
      <c r="M248" s="333"/>
      <c r="N248" s="333"/>
      <c r="O248" s="334"/>
    </row>
    <row r="249" spans="1:15">
      <c r="A249" s="332"/>
      <c r="B249" s="247" t="s">
        <v>768</v>
      </c>
      <c r="C249" s="333"/>
      <c r="D249" s="333"/>
      <c r="E249" s="333"/>
      <c r="F249" s="333"/>
      <c r="G249" s="333"/>
      <c r="H249" s="333"/>
      <c r="I249" s="333"/>
      <c r="J249" s="351">
        <v>119</v>
      </c>
      <c r="K249" s="333"/>
      <c r="L249" s="333"/>
      <c r="M249" s="333"/>
      <c r="N249" s="333"/>
      <c r="O249" s="334"/>
    </row>
    <row r="250" spans="1:15">
      <c r="A250" s="498"/>
      <c r="B250" s="499"/>
      <c r="C250" s="499"/>
      <c r="D250" s="499"/>
      <c r="E250" s="499"/>
      <c r="F250" s="499"/>
      <c r="G250" s="499"/>
      <c r="H250" s="501" t="s">
        <v>739</v>
      </c>
      <c r="I250" s="499"/>
      <c r="J250" s="497">
        <f>SUM(J238:J249)</f>
        <v>2103</v>
      </c>
      <c r="K250" s="499"/>
      <c r="L250" s="499"/>
      <c r="M250" s="499"/>
      <c r="N250" s="499"/>
      <c r="O250" s="500"/>
    </row>
    <row r="251" spans="1:15">
      <c r="A251" s="427"/>
      <c r="B251" s="506"/>
      <c r="C251" s="506"/>
      <c r="D251" s="506"/>
      <c r="E251" s="506"/>
      <c r="F251" s="506"/>
      <c r="G251" s="506"/>
      <c r="H251" s="506"/>
      <c r="I251" s="506"/>
      <c r="J251" s="506"/>
      <c r="K251" s="506"/>
      <c r="L251" s="506"/>
      <c r="M251" s="506"/>
      <c r="N251" s="506"/>
      <c r="O251" s="507"/>
    </row>
    <row r="252" spans="1:15">
      <c r="A252" s="548"/>
      <c r="B252" s="548"/>
      <c r="C252" s="548"/>
      <c r="D252" s="548"/>
      <c r="E252" s="548"/>
      <c r="F252" s="548"/>
      <c r="G252" s="548"/>
      <c r="H252" s="548"/>
      <c r="I252" s="548"/>
      <c r="J252" s="548"/>
      <c r="K252" s="548"/>
      <c r="L252" s="548"/>
      <c r="M252" s="548"/>
      <c r="N252" s="548"/>
      <c r="O252" s="548"/>
    </row>
    <row r="253" spans="1:15" ht="19.899999999999999" customHeight="1">
      <c r="A253" s="685" t="s">
        <v>85</v>
      </c>
      <c r="B253" s="685" t="s">
        <v>127</v>
      </c>
      <c r="C253" s="685" t="s">
        <v>44</v>
      </c>
      <c r="D253" s="685" t="s">
        <v>42</v>
      </c>
      <c r="E253" s="685" t="s">
        <v>43</v>
      </c>
      <c r="F253" s="685" t="s">
        <v>12</v>
      </c>
      <c r="G253" s="685" t="s">
        <v>75</v>
      </c>
      <c r="H253" s="687" t="s">
        <v>13</v>
      </c>
      <c r="I253" s="685" t="s">
        <v>128</v>
      </c>
      <c r="J253" s="689" t="s">
        <v>129</v>
      </c>
      <c r="K253" s="690"/>
      <c r="L253" s="691"/>
      <c r="M253" s="689" t="s">
        <v>130</v>
      </c>
      <c r="N253" s="690"/>
      <c r="O253" s="691"/>
    </row>
    <row r="254" spans="1:15" ht="19.899999999999999" customHeight="1">
      <c r="A254" s="686"/>
      <c r="B254" s="686"/>
      <c r="C254" s="686"/>
      <c r="D254" s="686"/>
      <c r="E254" s="686"/>
      <c r="F254" s="686"/>
      <c r="G254" s="686"/>
      <c r="H254" s="688"/>
      <c r="I254" s="686"/>
      <c r="J254" s="378" t="s">
        <v>131</v>
      </c>
      <c r="K254" s="378" t="s">
        <v>189</v>
      </c>
      <c r="L254" s="378" t="s">
        <v>132</v>
      </c>
      <c r="M254" s="378" t="s">
        <v>91</v>
      </c>
      <c r="N254" s="378" t="s">
        <v>27</v>
      </c>
      <c r="O254" s="378" t="s">
        <v>21</v>
      </c>
    </row>
    <row r="255" spans="1:15" s="331" customFormat="1" ht="15" customHeight="1">
      <c r="A255" s="208">
        <v>1</v>
      </c>
      <c r="B255" s="208">
        <v>3</v>
      </c>
      <c r="C255" s="208">
        <v>2</v>
      </c>
      <c r="D255" s="208">
        <v>5</v>
      </c>
      <c r="E255" s="208">
        <v>1</v>
      </c>
      <c r="F255" s="208">
        <v>216</v>
      </c>
      <c r="G255" s="209"/>
      <c r="H255" s="210" t="s">
        <v>223</v>
      </c>
      <c r="I255" s="209" t="s">
        <v>209</v>
      </c>
      <c r="J255" s="239">
        <v>12000</v>
      </c>
      <c r="K255" s="239">
        <v>12200</v>
      </c>
      <c r="L255" s="239">
        <v>12200</v>
      </c>
      <c r="M255" s="330">
        <v>2411086</v>
      </c>
      <c r="N255" s="330">
        <v>2403279.4999999995</v>
      </c>
      <c r="O255" s="330">
        <v>2134251.7199999997</v>
      </c>
    </row>
    <row r="256" spans="1:15" s="331" customFormat="1" ht="15" customHeight="1">
      <c r="A256" s="549"/>
      <c r="B256" s="550"/>
      <c r="C256" s="550"/>
      <c r="D256" s="550"/>
      <c r="E256" s="550"/>
      <c r="F256" s="550"/>
      <c r="G256" s="551"/>
      <c r="H256" s="551"/>
      <c r="I256" s="551"/>
      <c r="J256" s="552"/>
      <c r="K256" s="552"/>
      <c r="L256" s="552"/>
      <c r="M256" s="553"/>
      <c r="N256" s="553"/>
      <c r="O256" s="554"/>
    </row>
    <row r="257" spans="1:15" ht="16.5" customHeight="1">
      <c r="A257" s="741" t="s">
        <v>980</v>
      </c>
      <c r="B257" s="742"/>
      <c r="C257" s="742"/>
      <c r="D257" s="742"/>
      <c r="E257" s="742"/>
      <c r="F257" s="742"/>
      <c r="G257" s="742"/>
      <c r="H257" s="742"/>
      <c r="I257" s="742"/>
      <c r="J257" s="742"/>
      <c r="K257" s="742"/>
      <c r="L257" s="742"/>
      <c r="M257" s="742"/>
      <c r="N257" s="742"/>
      <c r="O257" s="743"/>
    </row>
    <row r="258" spans="1:15">
      <c r="A258" s="741"/>
      <c r="B258" s="742"/>
      <c r="C258" s="742"/>
      <c r="D258" s="742"/>
      <c r="E258" s="742"/>
      <c r="F258" s="742"/>
      <c r="G258" s="742"/>
      <c r="H258" s="742"/>
      <c r="I258" s="742"/>
      <c r="J258" s="742"/>
      <c r="K258" s="742"/>
      <c r="L258" s="742"/>
      <c r="M258" s="742"/>
      <c r="N258" s="742"/>
      <c r="O258" s="743"/>
    </row>
    <row r="259" spans="1:15" ht="42.6" customHeight="1">
      <c r="A259" s="741" t="s">
        <v>981</v>
      </c>
      <c r="B259" s="742"/>
      <c r="C259" s="742"/>
      <c r="D259" s="742"/>
      <c r="E259" s="742"/>
      <c r="F259" s="742"/>
      <c r="G259" s="742"/>
      <c r="H259" s="742"/>
      <c r="I259" s="742"/>
      <c r="J259" s="742"/>
      <c r="K259" s="742"/>
      <c r="L259" s="742"/>
      <c r="M259" s="742"/>
      <c r="N259" s="742"/>
      <c r="O259" s="743"/>
    </row>
    <row r="260" spans="1:15" ht="15.75" customHeight="1">
      <c r="A260" s="741"/>
      <c r="B260" s="744"/>
      <c r="C260" s="744"/>
      <c r="D260" s="744"/>
      <c r="E260" s="744"/>
      <c r="F260" s="744"/>
      <c r="G260" s="744"/>
      <c r="H260" s="744"/>
      <c r="I260" s="744"/>
      <c r="J260" s="744"/>
      <c r="K260" s="744"/>
      <c r="L260" s="744"/>
      <c r="M260" s="744"/>
      <c r="N260" s="744"/>
      <c r="O260" s="743"/>
    </row>
    <row r="261" spans="1:15" ht="19.899999999999999" customHeight="1">
      <c r="A261" s="685" t="s">
        <v>85</v>
      </c>
      <c r="B261" s="685" t="s">
        <v>127</v>
      </c>
      <c r="C261" s="685" t="s">
        <v>44</v>
      </c>
      <c r="D261" s="685" t="s">
        <v>42</v>
      </c>
      <c r="E261" s="685" t="s">
        <v>43</v>
      </c>
      <c r="F261" s="685" t="s">
        <v>12</v>
      </c>
      <c r="G261" s="685" t="s">
        <v>75</v>
      </c>
      <c r="H261" s="687" t="s">
        <v>13</v>
      </c>
      <c r="I261" s="685" t="s">
        <v>128</v>
      </c>
      <c r="J261" s="689" t="s">
        <v>129</v>
      </c>
      <c r="K261" s="690"/>
      <c r="L261" s="691"/>
      <c r="M261" s="689" t="s">
        <v>130</v>
      </c>
      <c r="N261" s="690"/>
      <c r="O261" s="691"/>
    </row>
    <row r="262" spans="1:15" ht="19.899999999999999" customHeight="1">
      <c r="A262" s="686"/>
      <c r="B262" s="686"/>
      <c r="C262" s="686"/>
      <c r="D262" s="686"/>
      <c r="E262" s="686"/>
      <c r="F262" s="686"/>
      <c r="G262" s="686"/>
      <c r="H262" s="688"/>
      <c r="I262" s="686"/>
      <c r="J262" s="378" t="s">
        <v>131</v>
      </c>
      <c r="K262" s="378" t="s">
        <v>189</v>
      </c>
      <c r="L262" s="378" t="s">
        <v>132</v>
      </c>
      <c r="M262" s="378" t="s">
        <v>91</v>
      </c>
      <c r="N262" s="378" t="s">
        <v>27</v>
      </c>
      <c r="O262" s="378" t="s">
        <v>21</v>
      </c>
    </row>
    <row r="263" spans="1:15" s="331" customFormat="1" ht="25.5">
      <c r="A263" s="340">
        <v>1</v>
      </c>
      <c r="B263" s="340">
        <v>3</v>
      </c>
      <c r="C263" s="340">
        <v>2</v>
      </c>
      <c r="D263" s="340">
        <v>5</v>
      </c>
      <c r="E263" s="340">
        <v>1</v>
      </c>
      <c r="F263" s="340">
        <v>218</v>
      </c>
      <c r="G263" s="340"/>
      <c r="H263" s="354" t="s">
        <v>982</v>
      </c>
      <c r="I263" s="340" t="s">
        <v>983</v>
      </c>
      <c r="J263" s="340" t="s">
        <v>953</v>
      </c>
      <c r="K263" s="340" t="s">
        <v>984</v>
      </c>
      <c r="L263" s="340" t="s">
        <v>961</v>
      </c>
      <c r="M263" s="330">
        <v>0</v>
      </c>
      <c r="N263" s="330">
        <v>27757762.300000001</v>
      </c>
      <c r="O263" s="330">
        <v>25233018.270000003</v>
      </c>
    </row>
    <row r="264" spans="1:15" ht="35.450000000000003" customHeight="1">
      <c r="A264" s="759" t="s">
        <v>985</v>
      </c>
      <c r="B264" s="719"/>
      <c r="C264" s="719"/>
      <c r="D264" s="719"/>
      <c r="E264" s="719"/>
      <c r="F264" s="719"/>
      <c r="G264" s="719"/>
      <c r="H264" s="719"/>
      <c r="I264" s="719"/>
      <c r="J264" s="719"/>
      <c r="K264" s="719"/>
      <c r="L264" s="719"/>
      <c r="M264" s="719"/>
      <c r="N264" s="719"/>
      <c r="O264" s="720"/>
    </row>
    <row r="265" spans="1:15" ht="10.15" customHeight="1">
      <c r="A265" s="543"/>
      <c r="B265" s="544"/>
      <c r="C265" s="544"/>
      <c r="D265" s="544"/>
      <c r="E265" s="544"/>
      <c r="F265" s="544"/>
      <c r="G265" s="544"/>
      <c r="H265" s="544"/>
      <c r="I265" s="544"/>
      <c r="J265" s="544"/>
      <c r="K265" s="544"/>
      <c r="L265" s="544"/>
      <c r="M265" s="544"/>
      <c r="N265" s="544"/>
      <c r="O265" s="545"/>
    </row>
    <row r="266" spans="1:15">
      <c r="A266" s="682" t="s">
        <v>741</v>
      </c>
      <c r="B266" s="683"/>
      <c r="C266" s="683"/>
      <c r="D266" s="683"/>
      <c r="E266" s="683"/>
      <c r="F266" s="683"/>
      <c r="G266" s="683"/>
      <c r="H266" s="683"/>
      <c r="I266" s="683"/>
      <c r="J266" s="683"/>
      <c r="K266" s="683"/>
      <c r="L266" s="683"/>
      <c r="M266" s="683"/>
      <c r="N266" s="683"/>
      <c r="O266" s="684"/>
    </row>
    <row r="267" spans="1:15" ht="125.45" customHeight="1">
      <c r="A267" s="713" t="s">
        <v>986</v>
      </c>
      <c r="B267" s="670"/>
      <c r="C267" s="670"/>
      <c r="D267" s="670"/>
      <c r="E267" s="670"/>
      <c r="F267" s="670"/>
      <c r="G267" s="670"/>
      <c r="H267" s="670"/>
      <c r="I267" s="670"/>
      <c r="J267" s="670"/>
      <c r="K267" s="670"/>
      <c r="L267" s="670"/>
      <c r="M267" s="670"/>
      <c r="N267" s="670"/>
      <c r="O267" s="671"/>
    </row>
    <row r="268" spans="1:15" ht="19.899999999999999" customHeight="1">
      <c r="A268" s="685" t="s">
        <v>85</v>
      </c>
      <c r="B268" s="685" t="s">
        <v>127</v>
      </c>
      <c r="C268" s="685" t="s">
        <v>44</v>
      </c>
      <c r="D268" s="685" t="s">
        <v>42</v>
      </c>
      <c r="E268" s="685" t="s">
        <v>43</v>
      </c>
      <c r="F268" s="685" t="s">
        <v>12</v>
      </c>
      <c r="G268" s="685" t="s">
        <v>75</v>
      </c>
      <c r="H268" s="687" t="s">
        <v>13</v>
      </c>
      <c r="I268" s="685" t="s">
        <v>128</v>
      </c>
      <c r="J268" s="689" t="s">
        <v>129</v>
      </c>
      <c r="K268" s="690"/>
      <c r="L268" s="691"/>
      <c r="M268" s="689" t="s">
        <v>130</v>
      </c>
      <c r="N268" s="690"/>
      <c r="O268" s="691"/>
    </row>
    <row r="269" spans="1:15" ht="19.899999999999999" customHeight="1">
      <c r="A269" s="686"/>
      <c r="B269" s="686"/>
      <c r="C269" s="686"/>
      <c r="D269" s="686"/>
      <c r="E269" s="686"/>
      <c r="F269" s="686"/>
      <c r="G269" s="686"/>
      <c r="H269" s="688"/>
      <c r="I269" s="686"/>
      <c r="J269" s="378" t="s">
        <v>131</v>
      </c>
      <c r="K269" s="378" t="s">
        <v>189</v>
      </c>
      <c r="L269" s="378" t="s">
        <v>132</v>
      </c>
      <c r="M269" s="378" t="s">
        <v>91</v>
      </c>
      <c r="N269" s="378" t="s">
        <v>27</v>
      </c>
      <c r="O269" s="378" t="s">
        <v>21</v>
      </c>
    </row>
    <row r="270" spans="1:15" s="331" customFormat="1" ht="15" customHeight="1">
      <c r="A270" s="209" t="s">
        <v>409</v>
      </c>
      <c r="B270" s="209" t="s">
        <v>417</v>
      </c>
      <c r="C270" s="209" t="s">
        <v>417</v>
      </c>
      <c r="D270" s="209" t="s">
        <v>419</v>
      </c>
      <c r="E270" s="209" t="s">
        <v>410</v>
      </c>
      <c r="F270" s="209" t="s">
        <v>769</v>
      </c>
      <c r="G270" s="209"/>
      <c r="H270" s="210" t="s">
        <v>227</v>
      </c>
      <c r="I270" s="209" t="s">
        <v>209</v>
      </c>
      <c r="J270" s="209" t="s">
        <v>770</v>
      </c>
      <c r="K270" s="209" t="s">
        <v>770</v>
      </c>
      <c r="L270" s="209" t="s">
        <v>770</v>
      </c>
      <c r="M270" s="330">
        <v>19130925</v>
      </c>
      <c r="N270" s="330">
        <v>27730925</v>
      </c>
      <c r="O270" s="330">
        <v>27730425</v>
      </c>
    </row>
    <row r="271" spans="1:15">
      <c r="A271" s="679"/>
      <c r="B271" s="680"/>
      <c r="C271" s="680"/>
      <c r="D271" s="680"/>
      <c r="E271" s="680"/>
      <c r="F271" s="680"/>
      <c r="G271" s="680"/>
      <c r="H271" s="680"/>
      <c r="I271" s="680"/>
      <c r="J271" s="680"/>
      <c r="K271" s="680"/>
      <c r="L271" s="680"/>
      <c r="M271" s="680"/>
      <c r="N271" s="680"/>
      <c r="O271" s="681"/>
    </row>
    <row r="272" spans="1:15" ht="30" customHeight="1">
      <c r="A272" s="695" t="s">
        <v>771</v>
      </c>
      <c r="B272" s="696"/>
      <c r="C272" s="696"/>
      <c r="D272" s="696"/>
      <c r="E272" s="696"/>
      <c r="F272" s="696"/>
      <c r="G272" s="696"/>
      <c r="H272" s="696"/>
      <c r="I272" s="696"/>
      <c r="J272" s="696"/>
      <c r="K272" s="696"/>
      <c r="L272" s="696"/>
      <c r="M272" s="696"/>
      <c r="N272" s="696"/>
      <c r="O272" s="697"/>
    </row>
    <row r="273" spans="1:15">
      <c r="A273" s="682" t="s">
        <v>736</v>
      </c>
      <c r="B273" s="683"/>
      <c r="C273" s="683"/>
      <c r="D273" s="683"/>
      <c r="E273" s="683"/>
      <c r="F273" s="683"/>
      <c r="G273" s="683"/>
      <c r="H273" s="683"/>
      <c r="I273" s="683"/>
      <c r="J273" s="683"/>
      <c r="K273" s="683"/>
      <c r="L273" s="683"/>
      <c r="M273" s="683"/>
      <c r="N273" s="683"/>
      <c r="O273" s="684"/>
    </row>
    <row r="274" spans="1:15" s="341" customFormat="1" ht="27.6" customHeight="1">
      <c r="A274" s="355"/>
      <c r="B274" s="356" t="s">
        <v>772</v>
      </c>
      <c r="C274" s="357"/>
      <c r="D274" s="357"/>
      <c r="E274" s="357"/>
      <c r="F274" s="357"/>
      <c r="G274" s="357"/>
      <c r="H274" s="357"/>
      <c r="I274" s="357"/>
      <c r="J274" s="358">
        <v>4500</v>
      </c>
      <c r="K274" s="357"/>
      <c r="L274" s="357"/>
      <c r="M274" s="357"/>
      <c r="N274" s="357"/>
      <c r="O274" s="359"/>
    </row>
    <row r="275" spans="1:15" ht="19.899999999999999" customHeight="1">
      <c r="A275" s="685" t="s">
        <v>85</v>
      </c>
      <c r="B275" s="685" t="s">
        <v>127</v>
      </c>
      <c r="C275" s="685" t="s">
        <v>44</v>
      </c>
      <c r="D275" s="685" t="s">
        <v>42</v>
      </c>
      <c r="E275" s="685" t="s">
        <v>43</v>
      </c>
      <c r="F275" s="685" t="s">
        <v>12</v>
      </c>
      <c r="G275" s="685" t="s">
        <v>75</v>
      </c>
      <c r="H275" s="687" t="s">
        <v>13</v>
      </c>
      <c r="I275" s="685" t="s">
        <v>128</v>
      </c>
      <c r="J275" s="689" t="s">
        <v>129</v>
      </c>
      <c r="K275" s="690"/>
      <c r="L275" s="691"/>
      <c r="M275" s="689" t="s">
        <v>130</v>
      </c>
      <c r="N275" s="690"/>
      <c r="O275" s="691"/>
    </row>
    <row r="276" spans="1:15" ht="19.899999999999999" customHeight="1">
      <c r="A276" s="686"/>
      <c r="B276" s="686"/>
      <c r="C276" s="686"/>
      <c r="D276" s="686"/>
      <c r="E276" s="686"/>
      <c r="F276" s="686"/>
      <c r="G276" s="686"/>
      <c r="H276" s="688"/>
      <c r="I276" s="686"/>
      <c r="J276" s="378" t="s">
        <v>131</v>
      </c>
      <c r="K276" s="378" t="s">
        <v>189</v>
      </c>
      <c r="L276" s="378" t="s">
        <v>132</v>
      </c>
      <c r="M276" s="378" t="s">
        <v>91</v>
      </c>
      <c r="N276" s="378" t="s">
        <v>27</v>
      </c>
      <c r="O276" s="378" t="s">
        <v>21</v>
      </c>
    </row>
    <row r="277" spans="1:15" s="331" customFormat="1" ht="28.5" customHeight="1">
      <c r="A277" s="209" t="s">
        <v>409</v>
      </c>
      <c r="B277" s="209" t="s">
        <v>417</v>
      </c>
      <c r="C277" s="209" t="s">
        <v>417</v>
      </c>
      <c r="D277" s="209" t="s">
        <v>419</v>
      </c>
      <c r="E277" s="209" t="s">
        <v>421</v>
      </c>
      <c r="F277" s="209" t="s">
        <v>436</v>
      </c>
      <c r="G277" s="209"/>
      <c r="H277" s="210" t="s">
        <v>773</v>
      </c>
      <c r="I277" s="209" t="s">
        <v>209</v>
      </c>
      <c r="J277" s="209" t="s">
        <v>439</v>
      </c>
      <c r="K277" s="209" t="s">
        <v>774</v>
      </c>
      <c r="L277" s="209" t="s">
        <v>774</v>
      </c>
      <c r="M277" s="330">
        <v>13913003</v>
      </c>
      <c r="N277" s="330">
        <v>17165705.539999999</v>
      </c>
      <c r="O277" s="330">
        <v>17154145.629999999</v>
      </c>
    </row>
    <row r="278" spans="1:15">
      <c r="A278" s="679"/>
      <c r="B278" s="680"/>
      <c r="C278" s="680"/>
      <c r="D278" s="680"/>
      <c r="E278" s="680"/>
      <c r="F278" s="680"/>
      <c r="G278" s="680"/>
      <c r="H278" s="680"/>
      <c r="I278" s="680"/>
      <c r="J278" s="680"/>
      <c r="K278" s="680"/>
      <c r="L278" s="680"/>
      <c r="M278" s="680"/>
      <c r="N278" s="680"/>
      <c r="O278" s="681"/>
    </row>
    <row r="279" spans="1:15" ht="27.75" customHeight="1">
      <c r="A279" s="701" t="s">
        <v>775</v>
      </c>
      <c r="B279" s="745"/>
      <c r="C279" s="745"/>
      <c r="D279" s="745"/>
      <c r="E279" s="745"/>
      <c r="F279" s="745"/>
      <c r="G279" s="745"/>
      <c r="H279" s="745"/>
      <c r="I279" s="745"/>
      <c r="J279" s="745"/>
      <c r="K279" s="745"/>
      <c r="L279" s="745"/>
      <c r="M279" s="745"/>
      <c r="N279" s="745"/>
      <c r="O279" s="746"/>
    </row>
    <row r="280" spans="1:15" s="248" customFormat="1">
      <c r="A280" s="499"/>
      <c r="B280" s="499"/>
      <c r="C280" s="499"/>
      <c r="D280" s="499"/>
      <c r="E280" s="499"/>
      <c r="F280" s="499"/>
      <c r="G280" s="499"/>
      <c r="H280" s="499"/>
      <c r="I280" s="499"/>
      <c r="J280" s="499"/>
      <c r="K280" s="499"/>
      <c r="L280" s="499"/>
      <c r="M280" s="499"/>
      <c r="N280" s="499"/>
      <c r="O280" s="499"/>
    </row>
    <row r="281" spans="1:15">
      <c r="A281" s="332" t="s">
        <v>741</v>
      </c>
      <c r="B281" s="333"/>
      <c r="C281" s="333"/>
      <c r="D281" s="333"/>
      <c r="E281" s="333"/>
      <c r="F281" s="333"/>
      <c r="G281" s="333"/>
      <c r="H281" s="333"/>
      <c r="I281" s="333"/>
      <c r="J281" s="333" t="s">
        <v>753</v>
      </c>
      <c r="K281" s="333"/>
      <c r="L281" s="333"/>
      <c r="M281" s="333"/>
      <c r="N281" s="333"/>
      <c r="O281" s="334"/>
    </row>
    <row r="282" spans="1:15" ht="7.9" customHeight="1">
      <c r="A282" s="332"/>
      <c r="B282" s="333"/>
      <c r="C282" s="333"/>
      <c r="D282" s="333"/>
      <c r="E282" s="333"/>
      <c r="F282" s="333"/>
      <c r="G282" s="333"/>
      <c r="H282" s="333"/>
      <c r="I282" s="333"/>
      <c r="J282" s="333"/>
      <c r="K282" s="333"/>
      <c r="L282" s="333"/>
      <c r="M282" s="333"/>
      <c r="N282" s="333"/>
      <c r="O282" s="334"/>
    </row>
    <row r="283" spans="1:15" ht="30" customHeight="1">
      <c r="A283" s="332"/>
      <c r="B283" s="728" t="s">
        <v>776</v>
      </c>
      <c r="C283" s="728"/>
      <c r="D283" s="728"/>
      <c r="E283" s="728"/>
      <c r="F283" s="728"/>
      <c r="G283" s="728"/>
      <c r="H283" s="728"/>
      <c r="I283" s="333"/>
      <c r="J283" s="350">
        <v>1500</v>
      </c>
      <c r="K283" s="333"/>
      <c r="L283" s="333"/>
      <c r="M283" s="333"/>
      <c r="N283" s="333"/>
      <c r="O283" s="334"/>
    </row>
    <row r="284" spans="1:15" ht="25.5" customHeight="1">
      <c r="A284" s="332"/>
      <c r="B284" s="728" t="s">
        <v>777</v>
      </c>
      <c r="C284" s="728"/>
      <c r="D284" s="728"/>
      <c r="E284" s="728"/>
      <c r="F284" s="728"/>
      <c r="G284" s="728"/>
      <c r="H284" s="728"/>
      <c r="I284" s="333"/>
      <c r="J284" s="351">
        <v>270</v>
      </c>
      <c r="K284" s="333"/>
      <c r="L284" s="333"/>
      <c r="M284" s="333"/>
      <c r="N284" s="333"/>
      <c r="O284" s="334"/>
    </row>
    <row r="285" spans="1:15" ht="14.45" customHeight="1">
      <c r="A285" s="332"/>
      <c r="B285" s="361"/>
      <c r="C285" s="361"/>
      <c r="D285" s="361"/>
      <c r="E285" s="361"/>
      <c r="F285" s="361"/>
      <c r="G285" s="361"/>
      <c r="H285" s="362" t="s">
        <v>739</v>
      </c>
      <c r="I285" s="333"/>
      <c r="J285" s="350">
        <f>SUM(J283:J284)</f>
        <v>1770</v>
      </c>
      <c r="K285" s="333"/>
      <c r="L285" s="333"/>
      <c r="M285" s="333"/>
      <c r="N285" s="333"/>
      <c r="O285" s="334"/>
    </row>
    <row r="286" spans="1:15" ht="19.899999999999999" customHeight="1">
      <c r="A286" s="685" t="s">
        <v>85</v>
      </c>
      <c r="B286" s="685" t="s">
        <v>127</v>
      </c>
      <c r="C286" s="685" t="s">
        <v>44</v>
      </c>
      <c r="D286" s="685" t="s">
        <v>42</v>
      </c>
      <c r="E286" s="685" t="s">
        <v>43</v>
      </c>
      <c r="F286" s="685" t="s">
        <v>12</v>
      </c>
      <c r="G286" s="685" t="s">
        <v>75</v>
      </c>
      <c r="H286" s="687" t="s">
        <v>13</v>
      </c>
      <c r="I286" s="685" t="s">
        <v>128</v>
      </c>
      <c r="J286" s="689" t="s">
        <v>129</v>
      </c>
      <c r="K286" s="690"/>
      <c r="L286" s="691"/>
      <c r="M286" s="689" t="s">
        <v>130</v>
      </c>
      <c r="N286" s="690"/>
      <c r="O286" s="691"/>
    </row>
    <row r="287" spans="1:15" ht="19.899999999999999" customHeight="1">
      <c r="A287" s="686"/>
      <c r="B287" s="686"/>
      <c r="C287" s="686"/>
      <c r="D287" s="686"/>
      <c r="E287" s="686"/>
      <c r="F287" s="686"/>
      <c r="G287" s="686"/>
      <c r="H287" s="688"/>
      <c r="I287" s="686"/>
      <c r="J287" s="378" t="s">
        <v>131</v>
      </c>
      <c r="K287" s="378" t="s">
        <v>189</v>
      </c>
      <c r="L287" s="378" t="s">
        <v>132</v>
      </c>
      <c r="M287" s="378" t="s">
        <v>91</v>
      </c>
      <c r="N287" s="378" t="s">
        <v>27</v>
      </c>
      <c r="O287" s="378" t="s">
        <v>21</v>
      </c>
    </row>
    <row r="288" spans="1:15" s="331" customFormat="1" ht="15" customHeight="1">
      <c r="A288" s="208">
        <v>1</v>
      </c>
      <c r="B288" s="208">
        <v>2</v>
      </c>
      <c r="C288" s="208">
        <v>2</v>
      </c>
      <c r="D288" s="208">
        <v>6</v>
      </c>
      <c r="E288" s="208">
        <v>8</v>
      </c>
      <c r="F288" s="208">
        <v>225</v>
      </c>
      <c r="G288" s="209"/>
      <c r="H288" s="210" t="s">
        <v>230</v>
      </c>
      <c r="I288" s="209" t="s">
        <v>209</v>
      </c>
      <c r="J288" s="209" t="s">
        <v>441</v>
      </c>
      <c r="K288" s="209" t="s">
        <v>441</v>
      </c>
      <c r="L288" s="209" t="s">
        <v>441</v>
      </c>
      <c r="M288" s="330">
        <v>38186117</v>
      </c>
      <c r="N288" s="330">
        <v>42396934.259999998</v>
      </c>
      <c r="O288" s="330">
        <v>41720894.359999992</v>
      </c>
    </row>
    <row r="289" spans="1:15">
      <c r="A289" s="679"/>
      <c r="B289" s="680"/>
      <c r="C289" s="680"/>
      <c r="D289" s="680"/>
      <c r="E289" s="680"/>
      <c r="F289" s="680"/>
      <c r="G289" s="680"/>
      <c r="H289" s="680"/>
      <c r="I289" s="680"/>
      <c r="J289" s="680"/>
      <c r="K289" s="680"/>
      <c r="L289" s="680"/>
      <c r="M289" s="680"/>
      <c r="N289" s="680"/>
      <c r="O289" s="681"/>
    </row>
    <row r="290" spans="1:15" ht="31.15" customHeight="1">
      <c r="A290" s="695" t="s">
        <v>778</v>
      </c>
      <c r="B290" s="696"/>
      <c r="C290" s="696"/>
      <c r="D290" s="696"/>
      <c r="E290" s="696"/>
      <c r="F290" s="696"/>
      <c r="G290" s="696"/>
      <c r="H290" s="696"/>
      <c r="I290" s="696"/>
      <c r="J290" s="696"/>
      <c r="K290" s="696"/>
      <c r="L290" s="696"/>
      <c r="M290" s="696"/>
      <c r="N290" s="696"/>
      <c r="O290" s="697"/>
    </row>
    <row r="291" spans="1:15">
      <c r="A291" s="332" t="s">
        <v>741</v>
      </c>
      <c r="B291" s="333"/>
      <c r="C291" s="333"/>
      <c r="D291" s="333"/>
      <c r="E291" s="333"/>
      <c r="F291" s="333"/>
      <c r="G291" s="333"/>
      <c r="H291" s="333"/>
      <c r="I291" s="333"/>
      <c r="J291" s="333" t="s">
        <v>753</v>
      </c>
      <c r="K291" s="333"/>
      <c r="L291" s="333"/>
      <c r="M291" s="333"/>
      <c r="N291" s="333"/>
      <c r="O291" s="334"/>
    </row>
    <row r="292" spans="1:15" ht="27" customHeight="1">
      <c r="A292" s="332"/>
      <c r="B292" s="760" t="s">
        <v>779</v>
      </c>
      <c r="C292" s="760"/>
      <c r="D292" s="760"/>
      <c r="E292" s="760"/>
      <c r="F292" s="760"/>
      <c r="G292" s="760"/>
      <c r="H292" s="760"/>
      <c r="I292" s="333"/>
      <c r="J292" s="350">
        <v>2500</v>
      </c>
      <c r="K292" s="333"/>
      <c r="L292" s="333"/>
      <c r="M292" s="333"/>
      <c r="N292" s="333"/>
      <c r="O292" s="334"/>
    </row>
    <row r="293" spans="1:15" ht="25.5" customHeight="1">
      <c r="A293" s="332"/>
      <c r="B293" s="760" t="s">
        <v>780</v>
      </c>
      <c r="C293" s="760"/>
      <c r="D293" s="760"/>
      <c r="E293" s="760"/>
      <c r="F293" s="760"/>
      <c r="G293" s="760"/>
      <c r="H293" s="760"/>
      <c r="I293" s="333"/>
      <c r="J293" s="363">
        <v>30</v>
      </c>
      <c r="K293" s="333"/>
      <c r="L293" s="333"/>
      <c r="M293" s="333"/>
      <c r="N293" s="333"/>
      <c r="O293" s="334"/>
    </row>
    <row r="294" spans="1:15" s="559" customFormat="1" ht="16.899999999999999" customHeight="1">
      <c r="A294" s="511"/>
      <c r="B294" s="556"/>
      <c r="C294" s="556"/>
      <c r="D294" s="556"/>
      <c r="E294" s="556"/>
      <c r="F294" s="556"/>
      <c r="G294" s="556"/>
      <c r="H294" s="557" t="s">
        <v>739</v>
      </c>
      <c r="I294" s="512"/>
      <c r="J294" s="558">
        <f>SUM(J292:J293)</f>
        <v>2530</v>
      </c>
      <c r="K294" s="512"/>
      <c r="L294" s="512"/>
      <c r="M294" s="512"/>
      <c r="N294" s="512"/>
      <c r="O294" s="513"/>
    </row>
    <row r="295" spans="1:15" ht="19.899999999999999" customHeight="1">
      <c r="A295" s="685" t="s">
        <v>85</v>
      </c>
      <c r="B295" s="685" t="s">
        <v>127</v>
      </c>
      <c r="C295" s="685" t="s">
        <v>44</v>
      </c>
      <c r="D295" s="685" t="s">
        <v>42</v>
      </c>
      <c r="E295" s="685" t="s">
        <v>43</v>
      </c>
      <c r="F295" s="685" t="s">
        <v>12</v>
      </c>
      <c r="G295" s="685" t="s">
        <v>75</v>
      </c>
      <c r="H295" s="687" t="s">
        <v>13</v>
      </c>
      <c r="I295" s="685" t="s">
        <v>128</v>
      </c>
      <c r="J295" s="689" t="s">
        <v>129</v>
      </c>
      <c r="K295" s="690"/>
      <c r="L295" s="691"/>
      <c r="M295" s="689" t="s">
        <v>130</v>
      </c>
      <c r="N295" s="690"/>
      <c r="O295" s="691"/>
    </row>
    <row r="296" spans="1:15" ht="19.899999999999999" customHeight="1">
      <c r="A296" s="686"/>
      <c r="B296" s="686"/>
      <c r="C296" s="686"/>
      <c r="D296" s="686"/>
      <c r="E296" s="686"/>
      <c r="F296" s="686"/>
      <c r="G296" s="686"/>
      <c r="H296" s="688"/>
      <c r="I296" s="686"/>
      <c r="J296" s="378" t="s">
        <v>131</v>
      </c>
      <c r="K296" s="378" t="s">
        <v>189</v>
      </c>
      <c r="L296" s="378" t="s">
        <v>132</v>
      </c>
      <c r="M296" s="378" t="s">
        <v>91</v>
      </c>
      <c r="N296" s="378" t="s">
        <v>27</v>
      </c>
      <c r="O296" s="378" t="s">
        <v>21</v>
      </c>
    </row>
    <row r="297" spans="1:15" s="331" customFormat="1" ht="15" customHeight="1">
      <c r="A297" s="209" t="s">
        <v>409</v>
      </c>
      <c r="B297" s="209" t="s">
        <v>417</v>
      </c>
      <c r="C297" s="209" t="s">
        <v>417</v>
      </c>
      <c r="D297" s="209" t="s">
        <v>419</v>
      </c>
      <c r="E297" s="209" t="s">
        <v>442</v>
      </c>
      <c r="F297" s="209" t="s">
        <v>781</v>
      </c>
      <c r="G297" s="209"/>
      <c r="H297" s="210" t="s">
        <v>232</v>
      </c>
      <c r="I297" s="209" t="s">
        <v>209</v>
      </c>
      <c r="J297" s="209" t="s">
        <v>782</v>
      </c>
      <c r="K297" s="209" t="s">
        <v>783</v>
      </c>
      <c r="L297" s="209" t="s">
        <v>783</v>
      </c>
      <c r="M297" s="330">
        <v>13286467</v>
      </c>
      <c r="N297" s="330">
        <v>13285742.5</v>
      </c>
      <c r="O297" s="330">
        <v>13283742.5</v>
      </c>
    </row>
    <row r="298" spans="1:15">
      <c r="A298" s="679"/>
      <c r="B298" s="680"/>
      <c r="C298" s="680"/>
      <c r="D298" s="680"/>
      <c r="E298" s="680"/>
      <c r="F298" s="680"/>
      <c r="G298" s="680"/>
      <c r="H298" s="680"/>
      <c r="I298" s="680"/>
      <c r="J298" s="680"/>
      <c r="K298" s="680"/>
      <c r="L298" s="680"/>
      <c r="M298" s="680"/>
      <c r="N298" s="680"/>
      <c r="O298" s="681"/>
    </row>
    <row r="299" spans="1:15" ht="31.5" customHeight="1">
      <c r="A299" s="695" t="s">
        <v>784</v>
      </c>
      <c r="B299" s="696"/>
      <c r="C299" s="696"/>
      <c r="D299" s="696"/>
      <c r="E299" s="696"/>
      <c r="F299" s="696"/>
      <c r="G299" s="696"/>
      <c r="H299" s="696"/>
      <c r="I299" s="696"/>
      <c r="J299" s="696"/>
      <c r="K299" s="696"/>
      <c r="L299" s="696"/>
      <c r="M299" s="696"/>
      <c r="N299" s="696"/>
      <c r="O299" s="697"/>
    </row>
    <row r="300" spans="1:15">
      <c r="A300" s="332" t="s">
        <v>736</v>
      </c>
      <c r="B300" s="333"/>
      <c r="C300" s="333"/>
      <c r="D300" s="333"/>
      <c r="E300" s="333"/>
      <c r="F300" s="333"/>
      <c r="G300" s="333"/>
      <c r="H300" s="333"/>
      <c r="I300" s="333"/>
      <c r="J300" s="333" t="s">
        <v>753</v>
      </c>
      <c r="K300" s="333"/>
      <c r="L300" s="333"/>
      <c r="M300" s="333"/>
      <c r="N300" s="333"/>
      <c r="O300" s="334"/>
    </row>
    <row r="301" spans="1:15" ht="7.9" customHeight="1">
      <c r="A301" s="332"/>
      <c r="B301" s="333"/>
      <c r="C301" s="333"/>
      <c r="D301" s="333"/>
      <c r="E301" s="333"/>
      <c r="F301" s="333"/>
      <c r="G301" s="333"/>
      <c r="H301" s="333"/>
      <c r="I301" s="333"/>
      <c r="J301" s="333"/>
      <c r="K301" s="333"/>
      <c r="L301" s="333"/>
      <c r="M301" s="333"/>
      <c r="N301" s="333"/>
      <c r="O301" s="334"/>
    </row>
    <row r="302" spans="1:15">
      <c r="A302" s="332"/>
      <c r="B302" s="360" t="s">
        <v>785</v>
      </c>
      <c r="C302" s="360"/>
      <c r="D302" s="360"/>
      <c r="E302" s="360"/>
      <c r="F302" s="360"/>
      <c r="G302" s="360"/>
      <c r="H302" s="360"/>
      <c r="I302" s="333"/>
      <c r="J302" s="349">
        <v>333</v>
      </c>
      <c r="K302" s="333"/>
      <c r="L302" s="333"/>
      <c r="M302" s="333"/>
      <c r="N302" s="333"/>
      <c r="O302" s="334"/>
    </row>
    <row r="303" spans="1:15" ht="7.15" customHeight="1">
      <c r="A303" s="332"/>
      <c r="B303" s="333"/>
      <c r="C303" s="333"/>
      <c r="D303" s="333"/>
      <c r="E303" s="333"/>
      <c r="F303" s="333"/>
      <c r="G303" s="333"/>
      <c r="H303" s="333"/>
      <c r="I303" s="333"/>
      <c r="J303" s="333"/>
      <c r="K303" s="333"/>
      <c r="L303" s="333"/>
      <c r="M303" s="333"/>
      <c r="N303" s="333"/>
      <c r="O303" s="334"/>
    </row>
    <row r="304" spans="1:15" ht="19.899999999999999" customHeight="1">
      <c r="A304" s="685" t="s">
        <v>85</v>
      </c>
      <c r="B304" s="685" t="s">
        <v>127</v>
      </c>
      <c r="C304" s="685" t="s">
        <v>44</v>
      </c>
      <c r="D304" s="685" t="s">
        <v>42</v>
      </c>
      <c r="E304" s="685" t="s">
        <v>43</v>
      </c>
      <c r="F304" s="685" t="s">
        <v>12</v>
      </c>
      <c r="G304" s="685" t="s">
        <v>75</v>
      </c>
      <c r="H304" s="687" t="s">
        <v>13</v>
      </c>
      <c r="I304" s="685" t="s">
        <v>128</v>
      </c>
      <c r="J304" s="689" t="s">
        <v>129</v>
      </c>
      <c r="K304" s="690"/>
      <c r="L304" s="691"/>
      <c r="M304" s="689" t="s">
        <v>130</v>
      </c>
      <c r="N304" s="690"/>
      <c r="O304" s="691"/>
    </row>
    <row r="305" spans="1:15" ht="19.899999999999999" customHeight="1">
      <c r="A305" s="686"/>
      <c r="B305" s="686"/>
      <c r="C305" s="686"/>
      <c r="D305" s="686"/>
      <c r="E305" s="686"/>
      <c r="F305" s="686"/>
      <c r="G305" s="686"/>
      <c r="H305" s="688"/>
      <c r="I305" s="686"/>
      <c r="J305" s="378" t="s">
        <v>131</v>
      </c>
      <c r="K305" s="378" t="s">
        <v>189</v>
      </c>
      <c r="L305" s="378" t="s">
        <v>132</v>
      </c>
      <c r="M305" s="378" t="s">
        <v>91</v>
      </c>
      <c r="N305" s="378" t="s">
        <v>27</v>
      </c>
      <c r="O305" s="378" t="s">
        <v>21</v>
      </c>
    </row>
    <row r="306" spans="1:15" s="331" customFormat="1" ht="32.450000000000003" customHeight="1">
      <c r="A306" s="340">
        <v>1</v>
      </c>
      <c r="B306" s="340">
        <v>1</v>
      </c>
      <c r="C306" s="340">
        <v>2</v>
      </c>
      <c r="D306" s="340">
        <v>6</v>
      </c>
      <c r="E306" s="340">
        <v>9</v>
      </c>
      <c r="F306" s="340">
        <v>227</v>
      </c>
      <c r="G306" s="340"/>
      <c r="H306" s="354" t="s">
        <v>987</v>
      </c>
      <c r="I306" s="340" t="s">
        <v>983</v>
      </c>
      <c r="J306" s="340" t="s">
        <v>953</v>
      </c>
      <c r="K306" s="340" t="s">
        <v>410</v>
      </c>
      <c r="L306" s="340" t="s">
        <v>410</v>
      </c>
      <c r="M306" s="330">
        <v>0</v>
      </c>
      <c r="N306" s="330">
        <v>26827878</v>
      </c>
      <c r="O306" s="330">
        <v>24344813.609999999</v>
      </c>
    </row>
    <row r="307" spans="1:15" ht="31.9" customHeight="1">
      <c r="A307" s="669" t="s">
        <v>988</v>
      </c>
      <c r="B307" s="670"/>
      <c r="C307" s="670"/>
      <c r="D307" s="670"/>
      <c r="E307" s="670"/>
      <c r="F307" s="670"/>
      <c r="G307" s="670"/>
      <c r="H307" s="670"/>
      <c r="I307" s="670"/>
      <c r="J307" s="670"/>
      <c r="K307" s="670"/>
      <c r="L307" s="670"/>
      <c r="M307" s="670"/>
      <c r="N307" s="670"/>
      <c r="O307" s="671"/>
    </row>
    <row r="308" spans="1:15">
      <c r="A308" s="508"/>
      <c r="B308" s="509"/>
      <c r="C308" s="509"/>
      <c r="D308" s="509"/>
      <c r="E308" s="509"/>
      <c r="F308" s="509"/>
      <c r="G308" s="509"/>
      <c r="H308" s="509"/>
      <c r="I308" s="509"/>
      <c r="J308" s="509"/>
      <c r="K308" s="509"/>
      <c r="L308" s="509"/>
      <c r="M308" s="509"/>
      <c r="N308" s="509"/>
      <c r="O308" s="510"/>
    </row>
    <row r="309" spans="1:15">
      <c r="A309" s="682" t="s">
        <v>741</v>
      </c>
      <c r="B309" s="683"/>
      <c r="C309" s="683"/>
      <c r="D309" s="683"/>
      <c r="E309" s="683"/>
      <c r="F309" s="683"/>
      <c r="G309" s="683"/>
      <c r="H309" s="683"/>
      <c r="I309" s="683"/>
      <c r="J309" s="683"/>
      <c r="K309" s="683"/>
      <c r="L309" s="683"/>
      <c r="M309" s="683"/>
      <c r="N309" s="683"/>
      <c r="O309" s="684"/>
    </row>
    <row r="310" spans="1:15" ht="54" customHeight="1">
      <c r="A310" s="713" t="s">
        <v>989</v>
      </c>
      <c r="B310" s="670"/>
      <c r="C310" s="670"/>
      <c r="D310" s="670"/>
      <c r="E310" s="670"/>
      <c r="F310" s="670"/>
      <c r="G310" s="670"/>
      <c r="H310" s="670"/>
      <c r="I310" s="670"/>
      <c r="J310" s="670"/>
      <c r="K310" s="670"/>
      <c r="L310" s="670"/>
      <c r="M310" s="670"/>
      <c r="N310" s="670"/>
      <c r="O310" s="671"/>
    </row>
    <row r="311" spans="1:15" ht="19.899999999999999" customHeight="1">
      <c r="A311" s="685" t="s">
        <v>85</v>
      </c>
      <c r="B311" s="685" t="s">
        <v>127</v>
      </c>
      <c r="C311" s="685" t="s">
        <v>44</v>
      </c>
      <c r="D311" s="685" t="s">
        <v>42</v>
      </c>
      <c r="E311" s="685" t="s">
        <v>43</v>
      </c>
      <c r="F311" s="685" t="s">
        <v>12</v>
      </c>
      <c r="G311" s="685" t="s">
        <v>75</v>
      </c>
      <c r="H311" s="687" t="s">
        <v>13</v>
      </c>
      <c r="I311" s="685" t="s">
        <v>128</v>
      </c>
      <c r="J311" s="689" t="s">
        <v>129</v>
      </c>
      <c r="K311" s="690"/>
      <c r="L311" s="691"/>
      <c r="M311" s="689" t="s">
        <v>130</v>
      </c>
      <c r="N311" s="690"/>
      <c r="O311" s="691"/>
    </row>
    <row r="312" spans="1:15" ht="19.899999999999999" customHeight="1">
      <c r="A312" s="686"/>
      <c r="B312" s="686"/>
      <c r="C312" s="686"/>
      <c r="D312" s="686"/>
      <c r="E312" s="686"/>
      <c r="F312" s="686"/>
      <c r="G312" s="686"/>
      <c r="H312" s="688"/>
      <c r="I312" s="686"/>
      <c r="J312" s="378" t="s">
        <v>131</v>
      </c>
      <c r="K312" s="378" t="s">
        <v>189</v>
      </c>
      <c r="L312" s="378" t="s">
        <v>132</v>
      </c>
      <c r="M312" s="378" t="s">
        <v>91</v>
      </c>
      <c r="N312" s="378" t="s">
        <v>27</v>
      </c>
      <c r="O312" s="378" t="s">
        <v>21</v>
      </c>
    </row>
    <row r="313" spans="1:15" s="331" customFormat="1" ht="15" customHeight="1">
      <c r="A313" s="209" t="s">
        <v>409</v>
      </c>
      <c r="B313" s="209" t="s">
        <v>417</v>
      </c>
      <c r="C313" s="209" t="s">
        <v>417</v>
      </c>
      <c r="D313" s="209" t="s">
        <v>419</v>
      </c>
      <c r="E313" s="209" t="s">
        <v>442</v>
      </c>
      <c r="F313" s="209" t="s">
        <v>443</v>
      </c>
      <c r="G313" s="209"/>
      <c r="H313" s="210" t="s">
        <v>234</v>
      </c>
      <c r="I313" s="209" t="s">
        <v>209</v>
      </c>
      <c r="J313" s="209" t="s">
        <v>444</v>
      </c>
      <c r="K313" s="209" t="s">
        <v>444</v>
      </c>
      <c r="L313" s="209" t="s">
        <v>444</v>
      </c>
      <c r="M313" s="330">
        <v>35995676</v>
      </c>
      <c r="N313" s="330">
        <v>34502198.75</v>
      </c>
      <c r="O313" s="330">
        <v>29110887.510000002</v>
      </c>
    </row>
    <row r="314" spans="1:15" s="248" customFormat="1">
      <c r="A314" s="680"/>
      <c r="B314" s="680"/>
      <c r="C314" s="680"/>
      <c r="D314" s="680"/>
      <c r="E314" s="680"/>
      <c r="F314" s="680"/>
      <c r="G314" s="680"/>
      <c r="H314" s="680"/>
      <c r="I314" s="680"/>
      <c r="J314" s="680"/>
      <c r="K314" s="680"/>
      <c r="L314" s="680"/>
      <c r="M314" s="680"/>
      <c r="N314" s="680"/>
      <c r="O314" s="680"/>
    </row>
    <row r="315" spans="1:15" ht="43.9" customHeight="1">
      <c r="A315" s="761" t="s">
        <v>786</v>
      </c>
      <c r="B315" s="762"/>
      <c r="C315" s="762"/>
      <c r="D315" s="762"/>
      <c r="E315" s="762"/>
      <c r="F315" s="762"/>
      <c r="G315" s="762"/>
      <c r="H315" s="762"/>
      <c r="I315" s="762"/>
      <c r="J315" s="762"/>
      <c r="K315" s="762"/>
      <c r="L315" s="762"/>
      <c r="M315" s="762"/>
      <c r="N315" s="762"/>
      <c r="O315" s="763"/>
    </row>
    <row r="316" spans="1:15">
      <c r="A316" s="332" t="s">
        <v>741</v>
      </c>
      <c r="B316" s="333"/>
      <c r="C316" s="333"/>
      <c r="D316" s="333"/>
      <c r="E316" s="333"/>
      <c r="F316" s="333"/>
      <c r="G316" s="333"/>
      <c r="H316" s="333"/>
      <c r="I316" s="333"/>
      <c r="J316" s="333" t="s">
        <v>753</v>
      </c>
      <c r="K316" s="333"/>
      <c r="L316" s="333"/>
      <c r="M316" s="333"/>
      <c r="N316" s="333"/>
      <c r="O316" s="334"/>
    </row>
    <row r="317" spans="1:15">
      <c r="A317" s="332"/>
      <c r="B317" s="333"/>
      <c r="C317" s="333"/>
      <c r="D317" s="333"/>
      <c r="E317" s="333"/>
      <c r="F317" s="333"/>
      <c r="G317" s="333"/>
      <c r="H317" s="333"/>
      <c r="I317" s="333"/>
      <c r="J317" s="333"/>
      <c r="K317" s="333"/>
      <c r="L317" s="333"/>
      <c r="M317" s="333"/>
      <c r="N317" s="333"/>
      <c r="O317" s="334"/>
    </row>
    <row r="318" spans="1:15">
      <c r="A318" s="332"/>
      <c r="B318" s="248" t="s">
        <v>787</v>
      </c>
      <c r="C318" s="333"/>
      <c r="D318" s="333"/>
      <c r="E318" s="333"/>
      <c r="F318" s="333"/>
      <c r="G318" s="333"/>
      <c r="H318" s="333"/>
      <c r="I318" s="333"/>
      <c r="J318" s="352">
        <v>1885</v>
      </c>
      <c r="K318" s="333"/>
      <c r="L318" s="333"/>
      <c r="M318" s="333"/>
      <c r="N318" s="333"/>
      <c r="O318" s="334"/>
    </row>
    <row r="319" spans="1:15">
      <c r="A319" s="332"/>
      <c r="B319" s="248" t="s">
        <v>788</v>
      </c>
      <c r="C319" s="333"/>
      <c r="D319" s="333"/>
      <c r="E319" s="333"/>
      <c r="F319" s="333"/>
      <c r="G319" s="333"/>
      <c r="H319" s="333"/>
      <c r="I319" s="333"/>
      <c r="J319" s="364">
        <v>165</v>
      </c>
      <c r="K319" s="333"/>
      <c r="L319" s="333"/>
      <c r="M319" s="333"/>
      <c r="N319" s="333"/>
      <c r="O319" s="334"/>
    </row>
    <row r="320" spans="1:15">
      <c r="A320" s="332"/>
      <c r="B320" s="248"/>
      <c r="C320" s="333"/>
      <c r="D320" s="333"/>
      <c r="E320" s="333"/>
      <c r="F320" s="333"/>
      <c r="G320" s="333"/>
      <c r="H320" s="349" t="s">
        <v>739</v>
      </c>
      <c r="I320" s="333"/>
      <c r="J320" s="352">
        <f>SUM(J318:J319)</f>
        <v>2050</v>
      </c>
      <c r="K320" s="333"/>
      <c r="L320" s="333"/>
      <c r="M320" s="333"/>
      <c r="N320" s="333"/>
      <c r="O320" s="334"/>
    </row>
    <row r="321" spans="1:15">
      <c r="A321" s="508"/>
      <c r="B321" s="248"/>
      <c r="C321" s="509"/>
      <c r="D321" s="509"/>
      <c r="E321" s="509"/>
      <c r="F321" s="509"/>
      <c r="G321" s="509"/>
      <c r="H321" s="514"/>
      <c r="I321" s="509"/>
      <c r="J321" s="352"/>
      <c r="K321" s="509"/>
      <c r="L321" s="509"/>
      <c r="M321" s="509"/>
      <c r="N321" s="509"/>
      <c r="O321" s="510"/>
    </row>
    <row r="322" spans="1:15" ht="19.899999999999999" customHeight="1">
      <c r="A322" s="685" t="s">
        <v>85</v>
      </c>
      <c r="B322" s="685" t="s">
        <v>127</v>
      </c>
      <c r="C322" s="685" t="s">
        <v>44</v>
      </c>
      <c r="D322" s="685" t="s">
        <v>42</v>
      </c>
      <c r="E322" s="685" t="s">
        <v>43</v>
      </c>
      <c r="F322" s="685" t="s">
        <v>12</v>
      </c>
      <c r="G322" s="685" t="s">
        <v>75</v>
      </c>
      <c r="H322" s="687" t="s">
        <v>13</v>
      </c>
      <c r="I322" s="685" t="s">
        <v>128</v>
      </c>
      <c r="J322" s="689" t="s">
        <v>129</v>
      </c>
      <c r="K322" s="690"/>
      <c r="L322" s="691"/>
      <c r="M322" s="689" t="s">
        <v>130</v>
      </c>
      <c r="N322" s="690"/>
      <c r="O322" s="691"/>
    </row>
    <row r="323" spans="1:15" ht="19.899999999999999" customHeight="1">
      <c r="A323" s="686"/>
      <c r="B323" s="686"/>
      <c r="C323" s="686"/>
      <c r="D323" s="686"/>
      <c r="E323" s="686"/>
      <c r="F323" s="686"/>
      <c r="G323" s="686"/>
      <c r="H323" s="688"/>
      <c r="I323" s="686"/>
      <c r="J323" s="378" t="s">
        <v>131</v>
      </c>
      <c r="K323" s="378" t="s">
        <v>189</v>
      </c>
      <c r="L323" s="378" t="s">
        <v>132</v>
      </c>
      <c r="M323" s="378" t="s">
        <v>91</v>
      </c>
      <c r="N323" s="378" t="s">
        <v>27</v>
      </c>
      <c r="O323" s="378" t="s">
        <v>21</v>
      </c>
    </row>
    <row r="324" spans="1:15" s="331" customFormat="1" ht="15" customHeight="1">
      <c r="A324" s="208">
        <v>1</v>
      </c>
      <c r="B324" s="208">
        <v>1</v>
      </c>
      <c r="C324" s="208">
        <v>2</v>
      </c>
      <c r="D324" s="208">
        <v>6</v>
      </c>
      <c r="E324" s="208">
        <v>9</v>
      </c>
      <c r="F324" s="208">
        <v>230</v>
      </c>
      <c r="G324" s="209"/>
      <c r="H324" s="210" t="s">
        <v>445</v>
      </c>
      <c r="I324" s="209" t="s">
        <v>209</v>
      </c>
      <c r="J324" s="239">
        <v>100000</v>
      </c>
      <c r="K324" s="239">
        <v>100357</v>
      </c>
      <c r="L324" s="239">
        <v>100357</v>
      </c>
      <c r="M324" s="330">
        <v>12646292</v>
      </c>
      <c r="N324" s="330">
        <v>10979311.569999998</v>
      </c>
      <c r="O324" s="330">
        <v>10893313.85</v>
      </c>
    </row>
    <row r="325" spans="1:15">
      <c r="A325" s="679"/>
      <c r="B325" s="680"/>
      <c r="C325" s="680"/>
      <c r="D325" s="680"/>
      <c r="E325" s="680"/>
      <c r="F325" s="680"/>
      <c r="G325" s="680"/>
      <c r="H325" s="680"/>
      <c r="I325" s="680"/>
      <c r="J325" s="680"/>
      <c r="K325" s="680"/>
      <c r="L325" s="680"/>
      <c r="M325" s="680"/>
      <c r="N325" s="680"/>
      <c r="O325" s="681"/>
    </row>
    <row r="326" spans="1:15">
      <c r="A326" s="682" t="s">
        <v>821</v>
      </c>
      <c r="B326" s="683"/>
      <c r="C326" s="683"/>
      <c r="D326" s="683"/>
      <c r="E326" s="683"/>
      <c r="F326" s="683"/>
      <c r="G326" s="683"/>
      <c r="H326" s="683"/>
      <c r="I326" s="683"/>
      <c r="J326" s="683"/>
      <c r="K326" s="683"/>
      <c r="L326" s="683"/>
      <c r="M326" s="683"/>
      <c r="N326" s="683"/>
      <c r="O326" s="684"/>
    </row>
    <row r="327" spans="1:15">
      <c r="A327" s="332"/>
      <c r="B327" s="333"/>
      <c r="C327" s="333"/>
      <c r="D327" s="333"/>
      <c r="E327" s="333"/>
      <c r="F327" s="333"/>
      <c r="G327" s="333"/>
      <c r="H327" s="333"/>
      <c r="I327" s="333"/>
      <c r="J327" s="333"/>
      <c r="K327" s="333"/>
      <c r="L327" s="333"/>
      <c r="M327" s="333"/>
      <c r="N327" s="333"/>
      <c r="O327" s="334"/>
    </row>
    <row r="328" spans="1:15">
      <c r="A328" s="682" t="s">
        <v>736</v>
      </c>
      <c r="B328" s="683"/>
      <c r="C328" s="683"/>
      <c r="D328" s="683"/>
      <c r="E328" s="683"/>
      <c r="F328" s="683"/>
      <c r="G328" s="683"/>
      <c r="H328" s="683"/>
      <c r="I328" s="683"/>
      <c r="J328" s="683"/>
      <c r="K328" s="683"/>
      <c r="L328" s="683"/>
      <c r="M328" s="683"/>
      <c r="N328" s="683"/>
      <c r="O328" s="684"/>
    </row>
    <row r="329" spans="1:15" ht="31.5" customHeight="1">
      <c r="A329" s="332"/>
      <c r="C329" s="333"/>
      <c r="D329" s="333"/>
      <c r="E329" s="749" t="s">
        <v>822</v>
      </c>
      <c r="F329" s="749"/>
      <c r="G329" s="749"/>
      <c r="H329" s="749"/>
      <c r="I329" s="333"/>
      <c r="J329" s="333" t="s">
        <v>303</v>
      </c>
      <c r="K329" s="333"/>
      <c r="L329" s="750" t="s">
        <v>823</v>
      </c>
      <c r="M329" s="750"/>
      <c r="N329" s="333"/>
      <c r="O329" s="334"/>
    </row>
    <row r="330" spans="1:15" ht="47.25" customHeight="1">
      <c r="A330" s="332"/>
      <c r="B330" s="751" t="s">
        <v>824</v>
      </c>
      <c r="C330" s="751"/>
      <c r="D330" s="751"/>
      <c r="E330" s="751"/>
      <c r="F330" s="751"/>
      <c r="G330" s="751"/>
      <c r="H330" s="751"/>
      <c r="I330" s="333"/>
      <c r="J330" s="365">
        <v>8</v>
      </c>
      <c r="K330" s="333"/>
      <c r="L330" s="752">
        <v>50000</v>
      </c>
      <c r="M330" s="752"/>
      <c r="N330" s="333"/>
      <c r="O330" s="334"/>
    </row>
    <row r="331" spans="1:15" ht="41.25" customHeight="1">
      <c r="A331" s="332"/>
      <c r="B331" s="751" t="s">
        <v>825</v>
      </c>
      <c r="C331" s="751"/>
      <c r="D331" s="751"/>
      <c r="E331" s="751"/>
      <c r="F331" s="751"/>
      <c r="G331" s="751"/>
      <c r="H331" s="751"/>
      <c r="I331" s="333"/>
      <c r="J331" s="365">
        <v>200</v>
      </c>
      <c r="K331" s="333"/>
      <c r="L331" s="752">
        <v>20000</v>
      </c>
      <c r="M331" s="752"/>
      <c r="N331" s="333"/>
      <c r="O331" s="334"/>
    </row>
    <row r="332" spans="1:15" ht="41.25" customHeight="1">
      <c r="A332" s="332"/>
      <c r="B332" s="751" t="s">
        <v>826</v>
      </c>
      <c r="C332" s="751"/>
      <c r="D332" s="751"/>
      <c r="E332" s="751"/>
      <c r="F332" s="751"/>
      <c r="G332" s="751"/>
      <c r="H332" s="751"/>
      <c r="I332" s="333"/>
      <c r="J332" s="365">
        <v>75</v>
      </c>
      <c r="K332" s="333"/>
      <c r="L332" s="752">
        <v>30000</v>
      </c>
      <c r="M332" s="752"/>
      <c r="N332" s="333"/>
      <c r="O332" s="334"/>
    </row>
    <row r="333" spans="1:15" ht="66" customHeight="1">
      <c r="A333" s="374"/>
      <c r="B333" s="751" t="s">
        <v>827</v>
      </c>
      <c r="C333" s="751"/>
      <c r="D333" s="751"/>
      <c r="E333" s="751"/>
      <c r="F333" s="751"/>
      <c r="G333" s="751"/>
      <c r="H333" s="751"/>
      <c r="I333" s="375"/>
      <c r="J333" s="366">
        <v>3</v>
      </c>
      <c r="K333" s="375"/>
      <c r="L333" s="753">
        <v>357</v>
      </c>
      <c r="M333" s="753"/>
      <c r="N333" s="375"/>
      <c r="O333" s="376"/>
    </row>
    <row r="334" spans="1:15" ht="9.6" customHeight="1">
      <c r="A334" s="374"/>
      <c r="I334" s="375"/>
      <c r="J334" s="377"/>
      <c r="K334" s="375"/>
      <c r="L334" s="352"/>
      <c r="M334" s="352"/>
      <c r="N334" s="375"/>
      <c r="O334" s="376"/>
    </row>
    <row r="335" spans="1:15">
      <c r="A335" s="374"/>
      <c r="B335" s="754" t="s">
        <v>739</v>
      </c>
      <c r="C335" s="754"/>
      <c r="D335" s="754"/>
      <c r="E335" s="754"/>
      <c r="F335" s="754"/>
      <c r="G335" s="754"/>
      <c r="H335" s="754"/>
      <c r="I335" s="375"/>
      <c r="J335" s="377">
        <v>286</v>
      </c>
      <c r="K335" s="375"/>
      <c r="L335" s="755">
        <v>100357</v>
      </c>
      <c r="M335" s="755"/>
      <c r="N335" s="375"/>
      <c r="O335" s="376"/>
    </row>
    <row r="336" spans="1:15">
      <c r="A336" s="508"/>
      <c r="B336" s="515"/>
      <c r="C336" s="515"/>
      <c r="D336" s="515"/>
      <c r="E336" s="515"/>
      <c r="F336" s="515"/>
      <c r="G336" s="515"/>
      <c r="H336" s="515"/>
      <c r="I336" s="509"/>
      <c r="J336" s="514"/>
      <c r="K336" s="509"/>
      <c r="L336" s="516"/>
      <c r="M336" s="516"/>
      <c r="N336" s="509"/>
      <c r="O336" s="510"/>
    </row>
    <row r="337" spans="1:15" ht="19.899999999999999" customHeight="1">
      <c r="A337" s="685" t="s">
        <v>85</v>
      </c>
      <c r="B337" s="685" t="s">
        <v>127</v>
      </c>
      <c r="C337" s="685" t="s">
        <v>44</v>
      </c>
      <c r="D337" s="685" t="s">
        <v>42</v>
      </c>
      <c r="E337" s="685" t="s">
        <v>43</v>
      </c>
      <c r="F337" s="685" t="s">
        <v>12</v>
      </c>
      <c r="G337" s="685" t="s">
        <v>75</v>
      </c>
      <c r="H337" s="687" t="s">
        <v>13</v>
      </c>
      <c r="I337" s="685" t="s">
        <v>128</v>
      </c>
      <c r="J337" s="689" t="s">
        <v>129</v>
      </c>
      <c r="K337" s="690"/>
      <c r="L337" s="691"/>
      <c r="M337" s="689" t="s">
        <v>130</v>
      </c>
      <c r="N337" s="690"/>
      <c r="O337" s="691"/>
    </row>
    <row r="338" spans="1:15" ht="19.899999999999999" customHeight="1">
      <c r="A338" s="686"/>
      <c r="B338" s="686"/>
      <c r="C338" s="686"/>
      <c r="D338" s="686"/>
      <c r="E338" s="686"/>
      <c r="F338" s="686"/>
      <c r="G338" s="686"/>
      <c r="H338" s="688"/>
      <c r="I338" s="686"/>
      <c r="J338" s="378" t="s">
        <v>131</v>
      </c>
      <c r="K338" s="378" t="s">
        <v>189</v>
      </c>
      <c r="L338" s="378" t="s">
        <v>132</v>
      </c>
      <c r="M338" s="378" t="s">
        <v>91</v>
      </c>
      <c r="N338" s="378" t="s">
        <v>27</v>
      </c>
      <c r="O338" s="378" t="s">
        <v>21</v>
      </c>
    </row>
    <row r="339" spans="1:15" s="331" customFormat="1" ht="26.25" customHeight="1">
      <c r="A339" s="206">
        <v>3</v>
      </c>
      <c r="B339" s="206">
        <v>5</v>
      </c>
      <c r="C339" s="206">
        <v>3</v>
      </c>
      <c r="D339" s="206">
        <v>1</v>
      </c>
      <c r="E339" s="206">
        <v>1</v>
      </c>
      <c r="F339" s="206">
        <v>213</v>
      </c>
      <c r="G339" s="205"/>
      <c r="H339" s="207" t="s">
        <v>254</v>
      </c>
      <c r="I339" s="205" t="s">
        <v>217</v>
      </c>
      <c r="J339" s="205" t="s">
        <v>447</v>
      </c>
      <c r="K339" s="205" t="s">
        <v>447</v>
      </c>
      <c r="L339" s="205" t="s">
        <v>447</v>
      </c>
      <c r="M339" s="330">
        <v>1514038</v>
      </c>
      <c r="N339" s="330">
        <v>1513903</v>
      </c>
      <c r="O339" s="330">
        <v>1511290</v>
      </c>
    </row>
    <row r="340" spans="1:15">
      <c r="A340" s="679"/>
      <c r="B340" s="680"/>
      <c r="C340" s="680"/>
      <c r="D340" s="680"/>
      <c r="E340" s="680"/>
      <c r="F340" s="680"/>
      <c r="G340" s="680"/>
      <c r="H340" s="680"/>
      <c r="I340" s="680"/>
      <c r="J340" s="680"/>
      <c r="K340" s="680"/>
      <c r="L340" s="680"/>
      <c r="M340" s="680"/>
      <c r="N340" s="680"/>
      <c r="O340" s="681"/>
    </row>
    <row r="341" spans="1:15" ht="27" customHeight="1">
      <c r="A341" s="695" t="s">
        <v>990</v>
      </c>
      <c r="B341" s="696"/>
      <c r="C341" s="696"/>
      <c r="D341" s="696"/>
      <c r="E341" s="696"/>
      <c r="F341" s="696"/>
      <c r="G341" s="696"/>
      <c r="H341" s="696"/>
      <c r="I341" s="696"/>
      <c r="J341" s="696"/>
      <c r="K341" s="696"/>
      <c r="L341" s="696"/>
      <c r="M341" s="696"/>
      <c r="N341" s="696"/>
      <c r="O341" s="697"/>
    </row>
    <row r="342" spans="1:15" ht="14.45" customHeight="1">
      <c r="A342" s="332"/>
      <c r="B342" s="333"/>
      <c r="C342" s="333"/>
      <c r="D342" s="333"/>
      <c r="E342" s="333"/>
      <c r="F342" s="333"/>
      <c r="G342" s="333"/>
      <c r="H342" s="333"/>
      <c r="I342" s="333"/>
      <c r="J342" s="333"/>
      <c r="K342" s="333"/>
      <c r="L342" s="333"/>
      <c r="M342" s="333"/>
      <c r="N342" s="333"/>
      <c r="O342" s="334"/>
    </row>
    <row r="343" spans="1:15" ht="28.9" customHeight="1">
      <c r="A343" s="701" t="s">
        <v>991</v>
      </c>
      <c r="B343" s="745"/>
      <c r="C343" s="745"/>
      <c r="D343" s="745"/>
      <c r="E343" s="745"/>
      <c r="F343" s="745"/>
      <c r="G343" s="745"/>
      <c r="H343" s="745"/>
      <c r="I343" s="745"/>
      <c r="J343" s="745"/>
      <c r="K343" s="745"/>
      <c r="L343" s="745"/>
      <c r="M343" s="745"/>
      <c r="N343" s="745"/>
      <c r="O343" s="746"/>
    </row>
    <row r="344" spans="1:15" s="248" customFormat="1">
      <c r="A344" s="509"/>
      <c r="B344" s="509"/>
      <c r="C344" s="509"/>
      <c r="D344" s="509"/>
      <c r="E344" s="509"/>
      <c r="F344" s="509"/>
      <c r="G344" s="509"/>
      <c r="H344" s="509"/>
      <c r="I344" s="509"/>
      <c r="J344" s="509"/>
      <c r="K344" s="509"/>
      <c r="L344" s="509"/>
      <c r="M344" s="509"/>
      <c r="N344" s="509"/>
      <c r="O344" s="509"/>
    </row>
    <row r="345" spans="1:15" ht="19.899999999999999" customHeight="1">
      <c r="A345" s="685" t="s">
        <v>85</v>
      </c>
      <c r="B345" s="685" t="s">
        <v>127</v>
      </c>
      <c r="C345" s="685" t="s">
        <v>44</v>
      </c>
      <c r="D345" s="685" t="s">
        <v>42</v>
      </c>
      <c r="E345" s="685" t="s">
        <v>43</v>
      </c>
      <c r="F345" s="685" t="s">
        <v>12</v>
      </c>
      <c r="G345" s="685" t="s">
        <v>75</v>
      </c>
      <c r="H345" s="687" t="s">
        <v>13</v>
      </c>
      <c r="I345" s="685" t="s">
        <v>128</v>
      </c>
      <c r="J345" s="688" t="s">
        <v>129</v>
      </c>
      <c r="K345" s="747"/>
      <c r="L345" s="748"/>
      <c r="M345" s="688" t="s">
        <v>130</v>
      </c>
      <c r="N345" s="747"/>
      <c r="O345" s="748"/>
    </row>
    <row r="346" spans="1:15" ht="19.899999999999999" customHeight="1">
      <c r="A346" s="686"/>
      <c r="B346" s="686"/>
      <c r="C346" s="686"/>
      <c r="D346" s="686"/>
      <c r="E346" s="686"/>
      <c r="F346" s="686"/>
      <c r="G346" s="686"/>
      <c r="H346" s="688"/>
      <c r="I346" s="686"/>
      <c r="J346" s="378" t="s">
        <v>131</v>
      </c>
      <c r="K346" s="378" t="s">
        <v>189</v>
      </c>
      <c r="L346" s="378" t="s">
        <v>132</v>
      </c>
      <c r="M346" s="378" t="s">
        <v>91</v>
      </c>
      <c r="N346" s="378" t="s">
        <v>27</v>
      </c>
      <c r="O346" s="378" t="s">
        <v>21</v>
      </c>
    </row>
    <row r="347" spans="1:15" s="331" customFormat="1" ht="32.25" customHeight="1">
      <c r="A347" s="205" t="s">
        <v>410</v>
      </c>
      <c r="B347" s="205" t="s">
        <v>408</v>
      </c>
      <c r="C347" s="205" t="s">
        <v>410</v>
      </c>
      <c r="D347" s="205" t="s">
        <v>409</v>
      </c>
      <c r="E347" s="205" t="s">
        <v>409</v>
      </c>
      <c r="F347" s="205" t="s">
        <v>440</v>
      </c>
      <c r="G347" s="205"/>
      <c r="H347" s="207" t="s">
        <v>708</v>
      </c>
      <c r="I347" s="205" t="s">
        <v>256</v>
      </c>
      <c r="J347" s="205" t="s">
        <v>448</v>
      </c>
      <c r="K347" s="205" t="s">
        <v>713</v>
      </c>
      <c r="L347" s="205" t="s">
        <v>713</v>
      </c>
      <c r="M347" s="330">
        <v>19109264</v>
      </c>
      <c r="N347" s="330">
        <v>19295236.050000001</v>
      </c>
      <c r="O347" s="330">
        <v>13547690.790000001</v>
      </c>
    </row>
    <row r="348" spans="1:15">
      <c r="A348" s="679"/>
      <c r="B348" s="680"/>
      <c r="C348" s="680"/>
      <c r="D348" s="680"/>
      <c r="E348" s="680"/>
      <c r="F348" s="680"/>
      <c r="G348" s="680"/>
      <c r="H348" s="680"/>
      <c r="I348" s="680"/>
      <c r="J348" s="680"/>
      <c r="K348" s="680"/>
      <c r="L348" s="680"/>
      <c r="M348" s="680"/>
      <c r="N348" s="680"/>
      <c r="O348" s="681"/>
    </row>
    <row r="349" spans="1:15" ht="44.25" customHeight="1">
      <c r="A349" s="714" t="s">
        <v>714</v>
      </c>
      <c r="B349" s="715"/>
      <c r="C349" s="715"/>
      <c r="D349" s="715"/>
      <c r="E349" s="715"/>
      <c r="F349" s="715"/>
      <c r="G349" s="715"/>
      <c r="H349" s="715"/>
      <c r="I349" s="715"/>
      <c r="J349" s="715"/>
      <c r="K349" s="715"/>
      <c r="L349" s="715"/>
      <c r="M349" s="715"/>
      <c r="N349" s="715"/>
      <c r="O349" s="716"/>
    </row>
    <row r="350" spans="1:15">
      <c r="A350" s="332"/>
      <c r="B350" s="333"/>
      <c r="C350" s="333"/>
      <c r="D350" s="333"/>
      <c r="E350" s="333"/>
      <c r="F350" s="333"/>
      <c r="G350" s="333"/>
      <c r="H350" s="333"/>
      <c r="I350" s="333"/>
      <c r="J350" s="333"/>
      <c r="K350" s="333"/>
      <c r="L350" s="333"/>
      <c r="M350" s="333"/>
      <c r="N350" s="333"/>
      <c r="O350" s="334"/>
    </row>
    <row r="351" spans="1:15" ht="33" customHeight="1">
      <c r="A351" s="714" t="s">
        <v>715</v>
      </c>
      <c r="B351" s="715"/>
      <c r="C351" s="715"/>
      <c r="D351" s="715"/>
      <c r="E351" s="715"/>
      <c r="F351" s="715"/>
      <c r="G351" s="715"/>
      <c r="H351" s="715"/>
      <c r="I351" s="715"/>
      <c r="J351" s="715"/>
      <c r="K351" s="715"/>
      <c r="L351" s="715"/>
      <c r="M351" s="715"/>
      <c r="N351" s="715"/>
      <c r="O351" s="716"/>
    </row>
    <row r="352" spans="1:15">
      <c r="A352" s="332"/>
      <c r="B352" s="333"/>
      <c r="C352" s="333"/>
      <c r="D352" s="333"/>
      <c r="E352" s="333"/>
      <c r="F352" s="333"/>
      <c r="G352" s="333"/>
      <c r="H352" s="333"/>
      <c r="I352" s="333"/>
      <c r="J352" s="333"/>
      <c r="K352" s="333"/>
      <c r="L352" s="333"/>
      <c r="M352" s="333"/>
      <c r="N352" s="333"/>
      <c r="O352" s="334"/>
    </row>
    <row r="353" spans="1:15" ht="19.899999999999999" customHeight="1">
      <c r="A353" s="685" t="s">
        <v>85</v>
      </c>
      <c r="B353" s="685" t="s">
        <v>127</v>
      </c>
      <c r="C353" s="685" t="s">
        <v>44</v>
      </c>
      <c r="D353" s="685" t="s">
        <v>42</v>
      </c>
      <c r="E353" s="685" t="s">
        <v>43</v>
      </c>
      <c r="F353" s="685" t="s">
        <v>12</v>
      </c>
      <c r="G353" s="685" t="s">
        <v>75</v>
      </c>
      <c r="H353" s="687" t="s">
        <v>13</v>
      </c>
      <c r="I353" s="685" t="s">
        <v>128</v>
      </c>
      <c r="J353" s="689" t="s">
        <v>129</v>
      </c>
      <c r="K353" s="690"/>
      <c r="L353" s="691"/>
      <c r="M353" s="689" t="s">
        <v>130</v>
      </c>
      <c r="N353" s="690"/>
      <c r="O353" s="691"/>
    </row>
    <row r="354" spans="1:15" ht="19.899999999999999" customHeight="1">
      <c r="A354" s="686"/>
      <c r="B354" s="686"/>
      <c r="C354" s="686"/>
      <c r="D354" s="686"/>
      <c r="E354" s="686"/>
      <c r="F354" s="686"/>
      <c r="G354" s="686"/>
      <c r="H354" s="688"/>
      <c r="I354" s="686"/>
      <c r="J354" s="378" t="s">
        <v>131</v>
      </c>
      <c r="K354" s="378" t="s">
        <v>189</v>
      </c>
      <c r="L354" s="378" t="s">
        <v>132</v>
      </c>
      <c r="M354" s="378" t="s">
        <v>91</v>
      </c>
      <c r="N354" s="378" t="s">
        <v>27</v>
      </c>
      <c r="O354" s="378" t="s">
        <v>21</v>
      </c>
    </row>
    <row r="355" spans="1:15" s="331" customFormat="1" ht="15" customHeight="1">
      <c r="A355" s="206">
        <v>1</v>
      </c>
      <c r="B355" s="206">
        <v>5</v>
      </c>
      <c r="C355" s="206">
        <v>3</v>
      </c>
      <c r="D355" s="206">
        <v>1</v>
      </c>
      <c r="E355" s="206">
        <v>2</v>
      </c>
      <c r="F355" s="206">
        <v>232</v>
      </c>
      <c r="G355" s="205"/>
      <c r="H355" s="367" t="s">
        <v>239</v>
      </c>
      <c r="I355" s="205" t="s">
        <v>209</v>
      </c>
      <c r="J355" s="205" t="s">
        <v>449</v>
      </c>
      <c r="K355" s="205" t="s">
        <v>449</v>
      </c>
      <c r="L355" s="205" t="s">
        <v>449</v>
      </c>
      <c r="M355" s="330">
        <v>5375219</v>
      </c>
      <c r="N355" s="330">
        <v>4169145.88</v>
      </c>
      <c r="O355" s="330">
        <v>4169115.2</v>
      </c>
    </row>
    <row r="356" spans="1:15">
      <c r="A356" s="679"/>
      <c r="B356" s="680"/>
      <c r="C356" s="680"/>
      <c r="D356" s="680"/>
      <c r="E356" s="680"/>
      <c r="F356" s="680"/>
      <c r="G356" s="680"/>
      <c r="H356" s="680"/>
      <c r="I356" s="680"/>
      <c r="J356" s="680"/>
      <c r="K356" s="680"/>
      <c r="L356" s="680"/>
      <c r="M356" s="680"/>
      <c r="N356" s="680"/>
      <c r="O356" s="681"/>
    </row>
    <row r="357" spans="1:15">
      <c r="A357" s="695" t="s">
        <v>992</v>
      </c>
      <c r="B357" s="696"/>
      <c r="C357" s="696"/>
      <c r="D357" s="696"/>
      <c r="E357" s="696"/>
      <c r="F357" s="696"/>
      <c r="G357" s="696"/>
      <c r="H357" s="696"/>
      <c r="I357" s="696"/>
      <c r="J357" s="696"/>
      <c r="K357" s="696"/>
      <c r="L357" s="696"/>
      <c r="M357" s="696"/>
      <c r="N357" s="696"/>
      <c r="O357" s="697"/>
    </row>
    <row r="358" spans="1:15">
      <c r="A358" s="332"/>
      <c r="B358" s="333"/>
      <c r="C358" s="333"/>
      <c r="D358" s="333"/>
      <c r="E358" s="333"/>
      <c r="F358" s="333"/>
      <c r="G358" s="333"/>
      <c r="H358" s="333"/>
      <c r="I358" s="333"/>
      <c r="J358" s="333"/>
      <c r="K358" s="333"/>
      <c r="L358" s="333"/>
      <c r="M358" s="333"/>
      <c r="N358" s="333"/>
      <c r="O358" s="334"/>
    </row>
    <row r="359" spans="1:15" ht="35.25" customHeight="1">
      <c r="A359" s="695" t="s">
        <v>993</v>
      </c>
      <c r="B359" s="696"/>
      <c r="C359" s="696"/>
      <c r="D359" s="696"/>
      <c r="E359" s="696"/>
      <c r="F359" s="696"/>
      <c r="G359" s="696"/>
      <c r="H359" s="696"/>
      <c r="I359" s="696"/>
      <c r="J359" s="696"/>
      <c r="K359" s="696"/>
      <c r="L359" s="696"/>
      <c r="M359" s="696"/>
      <c r="N359" s="696"/>
      <c r="O359" s="697"/>
    </row>
    <row r="360" spans="1:15">
      <c r="A360" s="332"/>
      <c r="B360" s="333"/>
      <c r="C360" s="333"/>
      <c r="D360" s="333"/>
      <c r="E360" s="333"/>
      <c r="F360" s="333"/>
      <c r="G360" s="333"/>
      <c r="H360" s="333"/>
      <c r="I360" s="333"/>
      <c r="J360" s="333"/>
      <c r="K360" s="333"/>
      <c r="L360" s="333"/>
      <c r="M360" s="333"/>
      <c r="N360" s="333"/>
      <c r="O360" s="334"/>
    </row>
    <row r="361" spans="1:15" ht="19.899999999999999" customHeight="1">
      <c r="A361" s="685" t="s">
        <v>85</v>
      </c>
      <c r="B361" s="685" t="s">
        <v>127</v>
      </c>
      <c r="C361" s="685" t="s">
        <v>44</v>
      </c>
      <c r="D361" s="685" t="s">
        <v>42</v>
      </c>
      <c r="E361" s="685" t="s">
        <v>43</v>
      </c>
      <c r="F361" s="685" t="s">
        <v>12</v>
      </c>
      <c r="G361" s="685" t="s">
        <v>75</v>
      </c>
      <c r="H361" s="687" t="s">
        <v>13</v>
      </c>
      <c r="I361" s="685" t="s">
        <v>128</v>
      </c>
      <c r="J361" s="689" t="s">
        <v>129</v>
      </c>
      <c r="K361" s="690"/>
      <c r="L361" s="691"/>
      <c r="M361" s="689" t="s">
        <v>130</v>
      </c>
      <c r="N361" s="690"/>
      <c r="O361" s="691"/>
    </row>
    <row r="362" spans="1:15" ht="19.899999999999999" customHeight="1">
      <c r="A362" s="686"/>
      <c r="B362" s="686"/>
      <c r="C362" s="686"/>
      <c r="D362" s="686"/>
      <c r="E362" s="686"/>
      <c r="F362" s="686"/>
      <c r="G362" s="686"/>
      <c r="H362" s="688"/>
      <c r="I362" s="686"/>
      <c r="J362" s="378" t="s">
        <v>131</v>
      </c>
      <c r="K362" s="378" t="s">
        <v>189</v>
      </c>
      <c r="L362" s="378" t="s">
        <v>132</v>
      </c>
      <c r="M362" s="378" t="s">
        <v>91</v>
      </c>
      <c r="N362" s="378" t="s">
        <v>27</v>
      </c>
      <c r="O362" s="378" t="s">
        <v>21</v>
      </c>
    </row>
    <row r="363" spans="1:15" s="331" customFormat="1" ht="15" customHeight="1">
      <c r="A363" s="209" t="s">
        <v>408</v>
      </c>
      <c r="B363" s="209" t="s">
        <v>409</v>
      </c>
      <c r="C363" s="209" t="s">
        <v>410</v>
      </c>
      <c r="D363" s="209" t="s">
        <v>442</v>
      </c>
      <c r="E363" s="209" t="s">
        <v>410</v>
      </c>
      <c r="F363" s="209" t="s">
        <v>425</v>
      </c>
      <c r="G363" s="209"/>
      <c r="H363" s="210" t="s">
        <v>709</v>
      </c>
      <c r="I363" s="209" t="s">
        <v>450</v>
      </c>
      <c r="J363" s="209" t="s">
        <v>451</v>
      </c>
      <c r="K363" s="209" t="s">
        <v>451</v>
      </c>
      <c r="L363" s="209" t="s">
        <v>451</v>
      </c>
      <c r="M363" s="330">
        <v>1375219</v>
      </c>
      <c r="N363" s="330">
        <v>1139633.51</v>
      </c>
      <c r="O363" s="330">
        <v>1139633.51</v>
      </c>
    </row>
    <row r="364" spans="1:15">
      <c r="A364" s="679"/>
      <c r="B364" s="680"/>
      <c r="C364" s="680"/>
      <c r="D364" s="680"/>
      <c r="E364" s="680"/>
      <c r="F364" s="680"/>
      <c r="G364" s="680"/>
      <c r="H364" s="680"/>
      <c r="I364" s="680"/>
      <c r="J364" s="680"/>
      <c r="K364" s="680"/>
      <c r="L364" s="680"/>
      <c r="M364" s="680"/>
      <c r="N364" s="680"/>
      <c r="O364" s="681"/>
    </row>
    <row r="365" spans="1:15">
      <c r="A365" s="682" t="s">
        <v>718</v>
      </c>
      <c r="B365" s="683"/>
      <c r="C365" s="683"/>
      <c r="D365" s="683"/>
      <c r="E365" s="683"/>
      <c r="F365" s="683"/>
      <c r="G365" s="683"/>
      <c r="H365" s="683"/>
      <c r="I365" s="683"/>
      <c r="J365" s="683"/>
      <c r="K365" s="683"/>
      <c r="L365" s="683"/>
      <c r="M365" s="683"/>
      <c r="N365" s="683"/>
      <c r="O365" s="684"/>
    </row>
    <row r="366" spans="1:15">
      <c r="A366" s="332"/>
      <c r="B366" s="333"/>
      <c r="C366" s="333"/>
      <c r="D366" s="333"/>
      <c r="E366" s="333"/>
      <c r="F366" s="333"/>
      <c r="G366" s="333"/>
      <c r="H366" s="333"/>
      <c r="I366" s="333"/>
      <c r="J366" s="333"/>
      <c r="K366" s="333"/>
      <c r="L366" s="333"/>
      <c r="M366" s="333"/>
      <c r="N366" s="333"/>
      <c r="O366" s="334"/>
    </row>
    <row r="367" spans="1:15" ht="38.25" customHeight="1">
      <c r="A367" s="756" t="s">
        <v>719</v>
      </c>
      <c r="B367" s="757"/>
      <c r="C367" s="757"/>
      <c r="D367" s="757"/>
      <c r="E367" s="757"/>
      <c r="F367" s="757"/>
      <c r="G367" s="757"/>
      <c r="H367" s="757"/>
      <c r="I367" s="757"/>
      <c r="J367" s="757"/>
      <c r="K367" s="757"/>
      <c r="L367" s="757"/>
      <c r="M367" s="757"/>
      <c r="N367" s="757"/>
      <c r="O367" s="758"/>
    </row>
  </sheetData>
  <mergeCells count="566">
    <mergeCell ref="I353:I354"/>
    <mergeCell ref="J353:L353"/>
    <mergeCell ref="M353:O353"/>
    <mergeCell ref="A361:A362"/>
    <mergeCell ref="B361:B362"/>
    <mergeCell ref="C361:C362"/>
    <mergeCell ref="D361:D362"/>
    <mergeCell ref="E361:E362"/>
    <mergeCell ref="F361:F362"/>
    <mergeCell ref="G361:G362"/>
    <mergeCell ref="H361:H362"/>
    <mergeCell ref="I361:I362"/>
    <mergeCell ref="J361:L361"/>
    <mergeCell ref="M361:O361"/>
    <mergeCell ref="E311:E312"/>
    <mergeCell ref="F311:F312"/>
    <mergeCell ref="G311:G312"/>
    <mergeCell ref="H311:H312"/>
    <mergeCell ref="I311:I312"/>
    <mergeCell ref="J311:L311"/>
    <mergeCell ref="M311:O311"/>
    <mergeCell ref="A322:A323"/>
    <mergeCell ref="B322:B323"/>
    <mergeCell ref="C322:C323"/>
    <mergeCell ref="D322:D323"/>
    <mergeCell ref="E322:E323"/>
    <mergeCell ref="F322:F323"/>
    <mergeCell ref="G322:G323"/>
    <mergeCell ref="H322:H323"/>
    <mergeCell ref="I322:I323"/>
    <mergeCell ref="J322:L322"/>
    <mergeCell ref="M322:O322"/>
    <mergeCell ref="A314:O314"/>
    <mergeCell ref="A315:O315"/>
    <mergeCell ref="A311:A312"/>
    <mergeCell ref="B311:B312"/>
    <mergeCell ref="C311:C312"/>
    <mergeCell ref="D311:D312"/>
    <mergeCell ref="M286:O286"/>
    <mergeCell ref="A295:A296"/>
    <mergeCell ref="B295:B296"/>
    <mergeCell ref="C295:C296"/>
    <mergeCell ref="D295:D296"/>
    <mergeCell ref="E295:E296"/>
    <mergeCell ref="F295:F296"/>
    <mergeCell ref="G295:G296"/>
    <mergeCell ref="H295:H296"/>
    <mergeCell ref="I295:I296"/>
    <mergeCell ref="J295:L295"/>
    <mergeCell ref="M295:O295"/>
    <mergeCell ref="A290:O290"/>
    <mergeCell ref="B292:H292"/>
    <mergeCell ref="B293:H293"/>
    <mergeCell ref="J261:L261"/>
    <mergeCell ref="M261:O261"/>
    <mergeCell ref="A268:A269"/>
    <mergeCell ref="B268:B269"/>
    <mergeCell ref="C268:C269"/>
    <mergeCell ref="D268:D269"/>
    <mergeCell ref="E268:E269"/>
    <mergeCell ref="F268:F269"/>
    <mergeCell ref="G268:G269"/>
    <mergeCell ref="H268:H269"/>
    <mergeCell ref="I268:I269"/>
    <mergeCell ref="J268:L268"/>
    <mergeCell ref="M268:O268"/>
    <mergeCell ref="A261:A262"/>
    <mergeCell ref="B261:B262"/>
    <mergeCell ref="C261:C262"/>
    <mergeCell ref="D261:D262"/>
    <mergeCell ref="E261:E262"/>
    <mergeCell ref="F261:F262"/>
    <mergeCell ref="G261:G262"/>
    <mergeCell ref="H261:H262"/>
    <mergeCell ref="I261:I262"/>
    <mergeCell ref="A264:O264"/>
    <mergeCell ref="A267:O267"/>
    <mergeCell ref="J232:L232"/>
    <mergeCell ref="M232:O232"/>
    <mergeCell ref="A253:A254"/>
    <mergeCell ref="B253:B254"/>
    <mergeCell ref="C253:C254"/>
    <mergeCell ref="D253:D254"/>
    <mergeCell ref="E253:E254"/>
    <mergeCell ref="F253:F254"/>
    <mergeCell ref="G253:G254"/>
    <mergeCell ref="H253:H254"/>
    <mergeCell ref="I253:I254"/>
    <mergeCell ref="J253:L253"/>
    <mergeCell ref="M253:O253"/>
    <mergeCell ref="A232:A233"/>
    <mergeCell ref="B232:B233"/>
    <mergeCell ref="C232:C233"/>
    <mergeCell ref="D232:D233"/>
    <mergeCell ref="E232:E233"/>
    <mergeCell ref="F232:F233"/>
    <mergeCell ref="G232:G233"/>
    <mergeCell ref="H232:H233"/>
    <mergeCell ref="I232:I233"/>
    <mergeCell ref="J216:L216"/>
    <mergeCell ref="M216:O216"/>
    <mergeCell ref="A224:A225"/>
    <mergeCell ref="B224:B225"/>
    <mergeCell ref="C224:C225"/>
    <mergeCell ref="D224:D225"/>
    <mergeCell ref="E224:E225"/>
    <mergeCell ref="F224:F225"/>
    <mergeCell ref="G224:G225"/>
    <mergeCell ref="H224:H225"/>
    <mergeCell ref="I224:I225"/>
    <mergeCell ref="J224:L224"/>
    <mergeCell ref="M224:O224"/>
    <mergeCell ref="A216:A217"/>
    <mergeCell ref="B216:B217"/>
    <mergeCell ref="C216:C217"/>
    <mergeCell ref="D216:D217"/>
    <mergeCell ref="E216:E217"/>
    <mergeCell ref="F216:F217"/>
    <mergeCell ref="G216:G217"/>
    <mergeCell ref="H216:H217"/>
    <mergeCell ref="I216:I217"/>
    <mergeCell ref="J187:L187"/>
    <mergeCell ref="M187:O187"/>
    <mergeCell ref="A195:A196"/>
    <mergeCell ref="B195:B196"/>
    <mergeCell ref="C195:C196"/>
    <mergeCell ref="D195:D196"/>
    <mergeCell ref="E195:E196"/>
    <mergeCell ref="F195:F196"/>
    <mergeCell ref="G195:G196"/>
    <mergeCell ref="H195:H196"/>
    <mergeCell ref="I195:I196"/>
    <mergeCell ref="J195:L195"/>
    <mergeCell ref="M195:O195"/>
    <mergeCell ref="A187:A188"/>
    <mergeCell ref="B187:B188"/>
    <mergeCell ref="C187:C188"/>
    <mergeCell ref="D187:D188"/>
    <mergeCell ref="E187:E188"/>
    <mergeCell ref="F187:F188"/>
    <mergeCell ref="G187:G188"/>
    <mergeCell ref="H187:H188"/>
    <mergeCell ref="I187:I188"/>
    <mergeCell ref="J153:L153"/>
    <mergeCell ref="M153:O153"/>
    <mergeCell ref="A180:A181"/>
    <mergeCell ref="B180:B181"/>
    <mergeCell ref="C180:C181"/>
    <mergeCell ref="D180:D181"/>
    <mergeCell ref="E180:E181"/>
    <mergeCell ref="F180:F181"/>
    <mergeCell ref="G180:G181"/>
    <mergeCell ref="H180:H181"/>
    <mergeCell ref="I180:I181"/>
    <mergeCell ref="J180:L180"/>
    <mergeCell ref="M180:O180"/>
    <mergeCell ref="A153:A154"/>
    <mergeCell ref="B153:B154"/>
    <mergeCell ref="C153:C154"/>
    <mergeCell ref="D153:D154"/>
    <mergeCell ref="E153:E154"/>
    <mergeCell ref="F153:F154"/>
    <mergeCell ref="G153:G154"/>
    <mergeCell ref="H153:H154"/>
    <mergeCell ref="I153:I154"/>
    <mergeCell ref="J131:L131"/>
    <mergeCell ref="M131:O131"/>
    <mergeCell ref="J137:L137"/>
    <mergeCell ref="M137:O137"/>
    <mergeCell ref="A144:A145"/>
    <mergeCell ref="B144:B145"/>
    <mergeCell ref="C144:C145"/>
    <mergeCell ref="D144:D145"/>
    <mergeCell ref="E144:E145"/>
    <mergeCell ref="F144:F145"/>
    <mergeCell ref="G144:G145"/>
    <mergeCell ref="H144:H145"/>
    <mergeCell ref="I144:I145"/>
    <mergeCell ref="J144:L144"/>
    <mergeCell ref="M144:O144"/>
    <mergeCell ref="A137:A138"/>
    <mergeCell ref="B137:B138"/>
    <mergeCell ref="C137:C138"/>
    <mergeCell ref="D137:D138"/>
    <mergeCell ref="E137:E138"/>
    <mergeCell ref="F137:F138"/>
    <mergeCell ref="G137:G138"/>
    <mergeCell ref="H137:H138"/>
    <mergeCell ref="I137:I138"/>
    <mergeCell ref="J103:L103"/>
    <mergeCell ref="M103:O103"/>
    <mergeCell ref="A111:A112"/>
    <mergeCell ref="B111:B112"/>
    <mergeCell ref="C111:C112"/>
    <mergeCell ref="D111:D112"/>
    <mergeCell ref="E111:E112"/>
    <mergeCell ref="F111:F112"/>
    <mergeCell ref="G111:G112"/>
    <mergeCell ref="H111:H112"/>
    <mergeCell ref="I111:I112"/>
    <mergeCell ref="J111:L111"/>
    <mergeCell ref="M111:O111"/>
    <mergeCell ref="A103:A104"/>
    <mergeCell ref="B103:B104"/>
    <mergeCell ref="C103:C104"/>
    <mergeCell ref="D103:D104"/>
    <mergeCell ref="E103:E104"/>
    <mergeCell ref="F103:F104"/>
    <mergeCell ref="G103:G104"/>
    <mergeCell ref="H103:H104"/>
    <mergeCell ref="I103:I104"/>
    <mergeCell ref="J85:L85"/>
    <mergeCell ref="M85:O85"/>
    <mergeCell ref="A94:A95"/>
    <mergeCell ref="B94:B95"/>
    <mergeCell ref="C94:C95"/>
    <mergeCell ref="D94:D95"/>
    <mergeCell ref="E94:E95"/>
    <mergeCell ref="F94:F95"/>
    <mergeCell ref="G94:G95"/>
    <mergeCell ref="H94:H95"/>
    <mergeCell ref="I94:I95"/>
    <mergeCell ref="J94:L94"/>
    <mergeCell ref="M94:O94"/>
    <mergeCell ref="A85:A86"/>
    <mergeCell ref="B85:B86"/>
    <mergeCell ref="C85:C86"/>
    <mergeCell ref="D85:D86"/>
    <mergeCell ref="E85:E86"/>
    <mergeCell ref="F85:F86"/>
    <mergeCell ref="G85:G86"/>
    <mergeCell ref="H85:H86"/>
    <mergeCell ref="I85:I86"/>
    <mergeCell ref="J70:L70"/>
    <mergeCell ref="M70:O70"/>
    <mergeCell ref="A78:A79"/>
    <mergeCell ref="B78:B79"/>
    <mergeCell ref="C78:C79"/>
    <mergeCell ref="D78:D79"/>
    <mergeCell ref="E78:E79"/>
    <mergeCell ref="F78:F79"/>
    <mergeCell ref="G78:G79"/>
    <mergeCell ref="H78:H79"/>
    <mergeCell ref="I78:I79"/>
    <mergeCell ref="J78:L78"/>
    <mergeCell ref="M78:O78"/>
    <mergeCell ref="A70:A71"/>
    <mergeCell ref="B70:B71"/>
    <mergeCell ref="C70:C71"/>
    <mergeCell ref="D70:D71"/>
    <mergeCell ref="E70:E71"/>
    <mergeCell ref="F70:F71"/>
    <mergeCell ref="G70:G71"/>
    <mergeCell ref="H70:H71"/>
    <mergeCell ref="I70:I71"/>
    <mergeCell ref="J54:L54"/>
    <mergeCell ref="M54:O54"/>
    <mergeCell ref="A62:A63"/>
    <mergeCell ref="B62:B63"/>
    <mergeCell ref="C62:C63"/>
    <mergeCell ref="D62:D63"/>
    <mergeCell ref="E62:E63"/>
    <mergeCell ref="F62:F63"/>
    <mergeCell ref="G62:G63"/>
    <mergeCell ref="H62:H63"/>
    <mergeCell ref="I62:I63"/>
    <mergeCell ref="J62:L62"/>
    <mergeCell ref="M62:O62"/>
    <mergeCell ref="A54:A55"/>
    <mergeCell ref="B54:B55"/>
    <mergeCell ref="C54:C55"/>
    <mergeCell ref="D54:D55"/>
    <mergeCell ref="E54:E55"/>
    <mergeCell ref="F54:F55"/>
    <mergeCell ref="G54:G55"/>
    <mergeCell ref="H54:H55"/>
    <mergeCell ref="I54:I55"/>
    <mergeCell ref="J28:L28"/>
    <mergeCell ref="M28:O28"/>
    <mergeCell ref="A36:A37"/>
    <mergeCell ref="B36:B37"/>
    <mergeCell ref="C36:C37"/>
    <mergeCell ref="D36:D37"/>
    <mergeCell ref="E36:E37"/>
    <mergeCell ref="F36:F37"/>
    <mergeCell ref="G36:G37"/>
    <mergeCell ref="H36:H37"/>
    <mergeCell ref="I36:I37"/>
    <mergeCell ref="J36:L36"/>
    <mergeCell ref="M36:O36"/>
    <mergeCell ref="A28:A29"/>
    <mergeCell ref="B28:B29"/>
    <mergeCell ref="C28:C29"/>
    <mergeCell ref="D28:D29"/>
    <mergeCell ref="E28:E29"/>
    <mergeCell ref="F28:F29"/>
    <mergeCell ref="G28:G29"/>
    <mergeCell ref="H28:H29"/>
    <mergeCell ref="I28:I29"/>
    <mergeCell ref="A31:O31"/>
    <mergeCell ref="A32:O32"/>
    <mergeCell ref="J12:L12"/>
    <mergeCell ref="M12:O12"/>
    <mergeCell ref="A20:A21"/>
    <mergeCell ref="B20:B21"/>
    <mergeCell ref="C20:C21"/>
    <mergeCell ref="D20:D21"/>
    <mergeCell ref="E20:E21"/>
    <mergeCell ref="F20:F21"/>
    <mergeCell ref="G20:G21"/>
    <mergeCell ref="H20:H21"/>
    <mergeCell ref="I20:I21"/>
    <mergeCell ref="J20:L20"/>
    <mergeCell ref="M20:O20"/>
    <mergeCell ref="A341:O341"/>
    <mergeCell ref="A343:O343"/>
    <mergeCell ref="A348:O348"/>
    <mergeCell ref="A349:O349"/>
    <mergeCell ref="A351:O351"/>
    <mergeCell ref="A356:O356"/>
    <mergeCell ref="A357:O357"/>
    <mergeCell ref="A359:O359"/>
    <mergeCell ref="A364:O364"/>
    <mergeCell ref="A345:A346"/>
    <mergeCell ref="B345:B346"/>
    <mergeCell ref="C345:C346"/>
    <mergeCell ref="D345:D346"/>
    <mergeCell ref="E345:E346"/>
    <mergeCell ref="F345:F346"/>
    <mergeCell ref="G345:G346"/>
    <mergeCell ref="H345:H346"/>
    <mergeCell ref="I345:I346"/>
    <mergeCell ref="J345:L345"/>
    <mergeCell ref="M345:O345"/>
    <mergeCell ref="E353:E354"/>
    <mergeCell ref="F353:F354"/>
    <mergeCell ref="G353:G354"/>
    <mergeCell ref="H353:H354"/>
    <mergeCell ref="B332:H332"/>
    <mergeCell ref="L332:M332"/>
    <mergeCell ref="B333:H333"/>
    <mergeCell ref="L333:M333"/>
    <mergeCell ref="B335:H335"/>
    <mergeCell ref="L335:M335"/>
    <mergeCell ref="A340:O340"/>
    <mergeCell ref="A365:O365"/>
    <mergeCell ref="A367:O367"/>
    <mergeCell ref="A337:A338"/>
    <mergeCell ref="B337:B338"/>
    <mergeCell ref="C337:C338"/>
    <mergeCell ref="D337:D338"/>
    <mergeCell ref="E337:E338"/>
    <mergeCell ref="F337:F338"/>
    <mergeCell ref="G337:G338"/>
    <mergeCell ref="H337:H338"/>
    <mergeCell ref="I337:I338"/>
    <mergeCell ref="J337:L337"/>
    <mergeCell ref="M337:O337"/>
    <mergeCell ref="A353:A354"/>
    <mergeCell ref="B353:B354"/>
    <mergeCell ref="C353:C354"/>
    <mergeCell ref="D353:D354"/>
    <mergeCell ref="A325:O325"/>
    <mergeCell ref="A328:O328"/>
    <mergeCell ref="E329:H329"/>
    <mergeCell ref="L329:M329"/>
    <mergeCell ref="B330:H330"/>
    <mergeCell ref="L330:M330"/>
    <mergeCell ref="A326:O326"/>
    <mergeCell ref="B331:H331"/>
    <mergeCell ref="L331:M331"/>
    <mergeCell ref="A298:O298"/>
    <mergeCell ref="A299:O299"/>
    <mergeCell ref="A307:O307"/>
    <mergeCell ref="A309:O309"/>
    <mergeCell ref="A310:O310"/>
    <mergeCell ref="A304:A305"/>
    <mergeCell ref="B304:B305"/>
    <mergeCell ref="C304:C305"/>
    <mergeCell ref="D304:D305"/>
    <mergeCell ref="E304:E305"/>
    <mergeCell ref="F304:F305"/>
    <mergeCell ref="G304:G305"/>
    <mergeCell ref="H304:H305"/>
    <mergeCell ref="I304:I305"/>
    <mergeCell ref="J304:L304"/>
    <mergeCell ref="M304:O304"/>
    <mergeCell ref="B283:H283"/>
    <mergeCell ref="A289:O289"/>
    <mergeCell ref="A275:A276"/>
    <mergeCell ref="B275:B276"/>
    <mergeCell ref="C275:C276"/>
    <mergeCell ref="D275:D276"/>
    <mergeCell ref="E275:E276"/>
    <mergeCell ref="F275:F276"/>
    <mergeCell ref="G275:G276"/>
    <mergeCell ref="H275:H276"/>
    <mergeCell ref="I275:I276"/>
    <mergeCell ref="J275:L275"/>
    <mergeCell ref="M275:O275"/>
    <mergeCell ref="A286:A287"/>
    <mergeCell ref="B286:B287"/>
    <mergeCell ref="C286:C287"/>
    <mergeCell ref="D286:D287"/>
    <mergeCell ref="A278:O278"/>
    <mergeCell ref="E286:E287"/>
    <mergeCell ref="F286:F287"/>
    <mergeCell ref="G286:G287"/>
    <mergeCell ref="H286:H287"/>
    <mergeCell ref="I286:I287"/>
    <mergeCell ref="J286:L286"/>
    <mergeCell ref="M119:O119"/>
    <mergeCell ref="A125:A126"/>
    <mergeCell ref="B125:B126"/>
    <mergeCell ref="C125:C126"/>
    <mergeCell ref="D125:D126"/>
    <mergeCell ref="A271:O271"/>
    <mergeCell ref="A272:O272"/>
    <mergeCell ref="A273:O273"/>
    <mergeCell ref="E125:E126"/>
    <mergeCell ref="F125:F126"/>
    <mergeCell ref="G125:G126"/>
    <mergeCell ref="H125:H126"/>
    <mergeCell ref="I125:I126"/>
    <mergeCell ref="J125:L125"/>
    <mergeCell ref="M125:O125"/>
    <mergeCell ref="A131:A132"/>
    <mergeCell ref="B131:B132"/>
    <mergeCell ref="C131:C132"/>
    <mergeCell ref="D131:D132"/>
    <mergeCell ref="E131:E132"/>
    <mergeCell ref="F131:F132"/>
    <mergeCell ref="G131:G132"/>
    <mergeCell ref="H131:H132"/>
    <mergeCell ref="I131:I132"/>
    <mergeCell ref="B119:B120"/>
    <mergeCell ref="C119:C120"/>
    <mergeCell ref="D119:D120"/>
    <mergeCell ref="E119:E120"/>
    <mergeCell ref="F119:F120"/>
    <mergeCell ref="G119:G120"/>
    <mergeCell ref="H119:H120"/>
    <mergeCell ref="I119:I120"/>
    <mergeCell ref="J119:L119"/>
    <mergeCell ref="A266:O266"/>
    <mergeCell ref="B284:H284"/>
    <mergeCell ref="A230:O230"/>
    <mergeCell ref="A235:O235"/>
    <mergeCell ref="A183:O183"/>
    <mergeCell ref="A184:O184"/>
    <mergeCell ref="A185:O185"/>
    <mergeCell ref="A186:O186"/>
    <mergeCell ref="A190:O190"/>
    <mergeCell ref="A191:O191"/>
    <mergeCell ref="A193:O193"/>
    <mergeCell ref="A194:O194"/>
    <mergeCell ref="A198:O198"/>
    <mergeCell ref="A221:O221"/>
    <mergeCell ref="A222:O222"/>
    <mergeCell ref="A227:O227"/>
    <mergeCell ref="A228:O228"/>
    <mergeCell ref="A231:O231"/>
    <mergeCell ref="A236:O236"/>
    <mergeCell ref="A257:O258"/>
    <mergeCell ref="A259:O260"/>
    <mergeCell ref="A199:O199"/>
    <mergeCell ref="A219:O219"/>
    <mergeCell ref="A279:O279"/>
    <mergeCell ref="A69:O69"/>
    <mergeCell ref="A92:O92"/>
    <mergeCell ref="A157:O157"/>
    <mergeCell ref="A128:O128"/>
    <mergeCell ref="A130:O130"/>
    <mergeCell ref="A117:O117"/>
    <mergeCell ref="A122:O122"/>
    <mergeCell ref="A134:O134"/>
    <mergeCell ref="A135:O135"/>
    <mergeCell ref="A136:O136"/>
    <mergeCell ref="A140:O140"/>
    <mergeCell ref="A142:O142"/>
    <mergeCell ref="A143:O143"/>
    <mergeCell ref="A147:O148"/>
    <mergeCell ref="A149:O152"/>
    <mergeCell ref="A156:O156"/>
    <mergeCell ref="A101:O101"/>
    <mergeCell ref="A109:O109"/>
    <mergeCell ref="A115:O115"/>
    <mergeCell ref="A116:O116"/>
    <mergeCell ref="A123:O123"/>
    <mergeCell ref="A124:O124"/>
    <mergeCell ref="A129:O129"/>
    <mergeCell ref="A119:A120"/>
    <mergeCell ref="A40:O40"/>
    <mergeCell ref="A68:O68"/>
    <mergeCell ref="A106:O106"/>
    <mergeCell ref="A107:O107"/>
    <mergeCell ref="A108:O108"/>
    <mergeCell ref="A114:O114"/>
    <mergeCell ref="A91:O91"/>
    <mergeCell ref="A97:O97"/>
    <mergeCell ref="A98:O98"/>
    <mergeCell ref="A100:O100"/>
    <mergeCell ref="A82:O82"/>
    <mergeCell ref="A83:O83"/>
    <mergeCell ref="A88:O88"/>
    <mergeCell ref="A89:O89"/>
    <mergeCell ref="A73:O73"/>
    <mergeCell ref="A74:O74"/>
    <mergeCell ref="A76:O76"/>
    <mergeCell ref="A81:O81"/>
    <mergeCell ref="A65:O65"/>
    <mergeCell ref="A66:O66"/>
    <mergeCell ref="A50:O50"/>
    <mergeCell ref="A57:O57"/>
    <mergeCell ref="A58:O58"/>
    <mergeCell ref="A60:O60"/>
    <mergeCell ref="A34:O34"/>
    <mergeCell ref="A39:O39"/>
    <mergeCell ref="A3:O3"/>
    <mergeCell ref="A23:O23"/>
    <mergeCell ref="A24:O24"/>
    <mergeCell ref="A26:O26"/>
    <mergeCell ref="A10:O10"/>
    <mergeCell ref="A15:O15"/>
    <mergeCell ref="A16:O16"/>
    <mergeCell ref="A18:O18"/>
    <mergeCell ref="I5:I6"/>
    <mergeCell ref="J5:L5"/>
    <mergeCell ref="M5:O5"/>
    <mergeCell ref="A8:O8"/>
    <mergeCell ref="A9:O9"/>
    <mergeCell ref="A12:A13"/>
    <mergeCell ref="B12:B13"/>
    <mergeCell ref="C12:C13"/>
    <mergeCell ref="D12:D13"/>
    <mergeCell ref="E12:E13"/>
    <mergeCell ref="F12:F13"/>
    <mergeCell ref="G12:G13"/>
    <mergeCell ref="H12:H13"/>
    <mergeCell ref="I12:I13"/>
    <mergeCell ref="A1:O1"/>
    <mergeCell ref="A4:O4"/>
    <mergeCell ref="A5:A6"/>
    <mergeCell ref="B5:B6"/>
    <mergeCell ref="C5:C6"/>
    <mergeCell ref="D5:D6"/>
    <mergeCell ref="E5:E6"/>
    <mergeCell ref="F5:F6"/>
    <mergeCell ref="G5:G6"/>
    <mergeCell ref="H5:H6"/>
    <mergeCell ref="A42:O42"/>
    <mergeCell ref="A48:O49"/>
    <mergeCell ref="A51:O52"/>
    <mergeCell ref="A47:O47"/>
    <mergeCell ref="A43:O43"/>
    <mergeCell ref="A44:A45"/>
    <mergeCell ref="B44:B45"/>
    <mergeCell ref="C44:C45"/>
    <mergeCell ref="D44:D45"/>
    <mergeCell ref="E44:E45"/>
    <mergeCell ref="F44:F45"/>
    <mergeCell ref="G44:G45"/>
    <mergeCell ref="H44:H45"/>
    <mergeCell ref="I44:I45"/>
    <mergeCell ref="J44:L44"/>
    <mergeCell ref="M44:O44"/>
  </mergeCells>
  <printOptions horizontalCentered="1"/>
  <pageMargins left="0.39370078740157483" right="0.39370078740157483" top="1.4960629921259843" bottom="0.39370078740157483" header="0.19685039370078741" footer="0.19685039370078741"/>
  <pageSetup scale="67" orientation="landscape" r:id="rId1"/>
  <headerFooter scaleWithDoc="0">
    <oddHeader>&amp;C&amp;G</oddHeader>
    <oddFooter>&amp;C&amp;G</oddFooter>
  </headerFooter>
  <ignoredErrors>
    <ignoredError sqref="A155:F155" numberStoredAsText="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Q105"/>
  <sheetViews>
    <sheetView showGridLines="0" view="pageBreakPreview" topLeftCell="B61" zoomScale="115" zoomScaleNormal="89" zoomScaleSheetLayoutView="115" workbookViewId="0">
      <selection activeCell="J83" sqref="J83"/>
    </sheetView>
  </sheetViews>
  <sheetFormatPr baseColWidth="10" defaultColWidth="11.42578125" defaultRowHeight="13.5"/>
  <cols>
    <col min="1" max="1" width="4.5703125" style="1" customWidth="1"/>
    <col min="2" max="3" width="3.28515625" style="1" customWidth="1"/>
    <col min="4" max="4" width="4" style="1" customWidth="1"/>
    <col min="5" max="5" width="5.28515625" style="1" customWidth="1"/>
    <col min="6" max="6" width="3.28515625" style="1" customWidth="1"/>
    <col min="7" max="7" width="29.28515625" style="1" customWidth="1"/>
    <col min="8" max="8" width="8" style="1" customWidth="1"/>
    <col min="9" max="9" width="12" style="1" bestFit="1" customWidth="1"/>
    <col min="10" max="10" width="10.5703125" style="1" bestFit="1" customWidth="1"/>
    <col min="11" max="11" width="7.7109375" style="1" customWidth="1"/>
    <col min="12" max="12" width="17.85546875" style="1" customWidth="1"/>
    <col min="13" max="15" width="13.85546875" style="1" bestFit="1" customWidth="1"/>
    <col min="16" max="16" width="9.28515625" style="1" customWidth="1"/>
    <col min="17" max="17" width="8.42578125" style="1" customWidth="1"/>
    <col min="18" max="16384" width="11.42578125" style="1"/>
  </cols>
  <sheetData>
    <row r="1" spans="1:17" ht="35.1" customHeight="1">
      <c r="A1" s="568" t="s">
        <v>86</v>
      </c>
      <c r="B1" s="569"/>
      <c r="C1" s="569"/>
      <c r="D1" s="569"/>
      <c r="E1" s="569"/>
      <c r="F1" s="569"/>
      <c r="G1" s="569"/>
      <c r="H1" s="569"/>
      <c r="I1" s="569"/>
      <c r="J1" s="569"/>
      <c r="K1" s="569"/>
      <c r="L1" s="569"/>
      <c r="M1" s="569"/>
      <c r="N1" s="569"/>
      <c r="O1" s="569"/>
      <c r="P1" s="569"/>
      <c r="Q1" s="570"/>
    </row>
    <row r="2" spans="1:17" ht="6" customHeight="1">
      <c r="Q2" s="80"/>
    </row>
    <row r="3" spans="1:17" ht="20.100000000000001" customHeight="1">
      <c r="A3" s="571" t="s">
        <v>198</v>
      </c>
      <c r="B3" s="572"/>
      <c r="C3" s="572"/>
      <c r="D3" s="572"/>
      <c r="E3" s="572"/>
      <c r="F3" s="572"/>
      <c r="G3" s="572"/>
      <c r="H3" s="572"/>
      <c r="I3" s="572"/>
      <c r="J3" s="572"/>
      <c r="K3" s="572"/>
      <c r="L3" s="572"/>
      <c r="M3" s="572"/>
      <c r="N3" s="572"/>
      <c r="O3" s="572"/>
      <c r="P3" s="572"/>
      <c r="Q3" s="573"/>
    </row>
    <row r="4" spans="1:17" ht="20.100000000000001" customHeight="1">
      <c r="A4" s="571" t="s">
        <v>202</v>
      </c>
      <c r="B4" s="572"/>
      <c r="C4" s="572"/>
      <c r="D4" s="572"/>
      <c r="E4" s="572"/>
      <c r="F4" s="572"/>
      <c r="G4" s="572"/>
      <c r="H4" s="572"/>
      <c r="I4" s="572"/>
      <c r="J4" s="572"/>
      <c r="K4" s="572"/>
      <c r="L4" s="572"/>
      <c r="M4" s="572"/>
      <c r="N4" s="572"/>
      <c r="O4" s="572"/>
      <c r="P4" s="572"/>
      <c r="Q4" s="573"/>
    </row>
    <row r="5" spans="1:17" ht="15" customHeight="1">
      <c r="A5" s="566" t="s">
        <v>85</v>
      </c>
      <c r="B5" s="566" t="s">
        <v>44</v>
      </c>
      <c r="C5" s="566" t="s">
        <v>42</v>
      </c>
      <c r="D5" s="566" t="s">
        <v>43</v>
      </c>
      <c r="E5" s="566" t="s">
        <v>12</v>
      </c>
      <c r="F5" s="566" t="s">
        <v>75</v>
      </c>
      <c r="G5" s="566" t="s">
        <v>13</v>
      </c>
      <c r="H5" s="566" t="s">
        <v>28</v>
      </c>
      <c r="I5" s="104" t="s">
        <v>15</v>
      </c>
      <c r="J5" s="104"/>
      <c r="K5" s="104"/>
      <c r="L5" s="104"/>
      <c r="M5" s="104"/>
      <c r="N5" s="104"/>
      <c r="O5" s="104"/>
      <c r="P5" s="104"/>
      <c r="Q5" s="105"/>
    </row>
    <row r="6" spans="1:17" ht="15" customHeight="1">
      <c r="A6" s="582"/>
      <c r="B6" s="582"/>
      <c r="C6" s="582"/>
      <c r="D6" s="582"/>
      <c r="E6" s="582"/>
      <c r="F6" s="582"/>
      <c r="G6" s="582"/>
      <c r="H6" s="582"/>
      <c r="I6" s="106" t="s">
        <v>14</v>
      </c>
      <c r="J6" s="105"/>
      <c r="K6" s="566" t="s">
        <v>192</v>
      </c>
      <c r="L6" s="584" t="s">
        <v>95</v>
      </c>
      <c r="M6" s="585"/>
      <c r="N6" s="585"/>
      <c r="O6" s="585"/>
      <c r="P6" s="586" t="s">
        <v>124</v>
      </c>
      <c r="Q6" s="586" t="s">
        <v>109</v>
      </c>
    </row>
    <row r="7" spans="1:17" ht="42" customHeight="1">
      <c r="A7" s="583"/>
      <c r="B7" s="583"/>
      <c r="C7" s="583"/>
      <c r="D7" s="583"/>
      <c r="E7" s="583"/>
      <c r="F7" s="583"/>
      <c r="G7" s="583"/>
      <c r="H7" s="583"/>
      <c r="I7" s="103" t="s">
        <v>184</v>
      </c>
      <c r="J7" s="103" t="s">
        <v>29</v>
      </c>
      <c r="K7" s="567"/>
      <c r="L7" s="103" t="s">
        <v>188</v>
      </c>
      <c r="M7" s="103" t="s">
        <v>106</v>
      </c>
      <c r="N7" s="103" t="s">
        <v>107</v>
      </c>
      <c r="O7" s="103" t="s">
        <v>108</v>
      </c>
      <c r="P7" s="587"/>
      <c r="Q7" s="587"/>
    </row>
    <row r="8" spans="1:17" s="31" customFormat="1" ht="15" customHeight="1">
      <c r="A8" s="172"/>
      <c r="B8" s="173"/>
      <c r="C8" s="173"/>
      <c r="D8" s="173"/>
      <c r="E8" s="173"/>
      <c r="F8" s="173"/>
      <c r="G8" s="173"/>
      <c r="H8" s="174"/>
      <c r="I8" s="174"/>
      <c r="J8" s="237"/>
      <c r="K8" s="174"/>
      <c r="L8" s="174"/>
      <c r="M8" s="174"/>
      <c r="N8" s="174"/>
      <c r="O8" s="174"/>
      <c r="P8" s="174"/>
      <c r="Q8" s="175"/>
    </row>
    <row r="9" spans="1:17" s="31" customFormat="1" ht="30.75" customHeight="1">
      <c r="A9" s="176">
        <v>1</v>
      </c>
      <c r="B9" s="177"/>
      <c r="C9" s="177"/>
      <c r="D9" s="177"/>
      <c r="E9" s="177"/>
      <c r="F9" s="178"/>
      <c r="G9" s="179" t="s">
        <v>204</v>
      </c>
      <c r="H9" s="180"/>
      <c r="I9" s="230"/>
      <c r="J9" s="230"/>
      <c r="K9" s="181"/>
      <c r="L9" s="251">
        <v>549744502.10000002</v>
      </c>
      <c r="M9" s="251">
        <v>547896889.11000013</v>
      </c>
      <c r="N9" s="251">
        <v>513860025.87000006</v>
      </c>
      <c r="O9" s="251">
        <v>513860025.87000006</v>
      </c>
      <c r="P9" s="181"/>
      <c r="Q9" s="182"/>
    </row>
    <row r="10" spans="1:17" s="31" customFormat="1" ht="15" customHeight="1">
      <c r="A10" s="183"/>
      <c r="B10" s="184">
        <v>2</v>
      </c>
      <c r="C10" s="185"/>
      <c r="D10" s="185"/>
      <c r="E10" s="185"/>
      <c r="F10" s="178"/>
      <c r="G10" s="186" t="s">
        <v>205</v>
      </c>
      <c r="H10" s="187"/>
      <c r="I10" s="230"/>
      <c r="J10" s="230"/>
      <c r="K10" s="181"/>
      <c r="L10" s="251">
        <v>545575356.22000003</v>
      </c>
      <c r="M10" s="251">
        <v>543727773.91000009</v>
      </c>
      <c r="N10" s="251">
        <v>509690910.67000008</v>
      </c>
      <c r="O10" s="251">
        <v>509690910.67000008</v>
      </c>
      <c r="P10" s="181"/>
      <c r="Q10" s="182"/>
    </row>
    <row r="11" spans="1:17" s="31" customFormat="1" ht="15" customHeight="1">
      <c r="A11" s="183"/>
      <c r="B11" s="184"/>
      <c r="C11" s="184">
        <v>3</v>
      </c>
      <c r="D11" s="185"/>
      <c r="E11" s="185"/>
      <c r="F11" s="178"/>
      <c r="G11" s="186" t="s">
        <v>206</v>
      </c>
      <c r="H11" s="187"/>
      <c r="I11" s="230"/>
      <c r="J11" s="230"/>
      <c r="K11" s="181"/>
      <c r="L11" s="251">
        <v>70511963.960000008</v>
      </c>
      <c r="M11" s="251">
        <v>70506164.960000008</v>
      </c>
      <c r="N11" s="251">
        <v>69498605.390000001</v>
      </c>
      <c r="O11" s="251">
        <v>69498605.390000001</v>
      </c>
      <c r="P11" s="181"/>
      <c r="Q11" s="182"/>
    </row>
    <row r="12" spans="1:17" s="31" customFormat="1" ht="24" customHeight="1">
      <c r="A12" s="183"/>
      <c r="B12" s="184"/>
      <c r="C12" s="184"/>
      <c r="D12" s="184">
        <v>1</v>
      </c>
      <c r="E12" s="185"/>
      <c r="F12" s="185"/>
      <c r="G12" s="186" t="s">
        <v>207</v>
      </c>
      <c r="H12" s="187"/>
      <c r="I12" s="230"/>
      <c r="J12" s="230"/>
      <c r="K12" s="181"/>
      <c r="L12" s="251">
        <v>65511963.960000001</v>
      </c>
      <c r="M12" s="251">
        <v>65511963.960000001</v>
      </c>
      <c r="N12" s="251">
        <v>65080800.289999999</v>
      </c>
      <c r="O12" s="251">
        <v>65080800.289999999</v>
      </c>
      <c r="P12" s="181"/>
      <c r="Q12" s="182"/>
    </row>
    <row r="13" spans="1:17" s="31" customFormat="1" ht="15" customHeight="1">
      <c r="A13" s="183"/>
      <c r="B13" s="184"/>
      <c r="C13" s="184"/>
      <c r="D13" s="184"/>
      <c r="E13" s="184">
        <v>205</v>
      </c>
      <c r="F13" s="185"/>
      <c r="G13" s="186" t="s">
        <v>208</v>
      </c>
      <c r="H13" s="188" t="s">
        <v>343</v>
      </c>
      <c r="I13" s="230">
        <v>50000</v>
      </c>
      <c r="J13" s="238">
        <v>50000</v>
      </c>
      <c r="K13" s="228">
        <f>IFERROR(J13/I13,0)</f>
        <v>1</v>
      </c>
      <c r="L13" s="252">
        <v>65511963.960000001</v>
      </c>
      <c r="M13" s="251">
        <v>65511963.960000001</v>
      </c>
      <c r="N13" s="251">
        <v>65080800.289999999</v>
      </c>
      <c r="O13" s="253">
        <v>65080800.289999999</v>
      </c>
      <c r="P13" s="228">
        <f>IFERROR(M13/L13,0)</f>
        <v>1</v>
      </c>
      <c r="Q13" s="229">
        <f>IFERROR(K13/P13,0)</f>
        <v>1</v>
      </c>
    </row>
    <row r="14" spans="1:17" s="31" customFormat="1" ht="27.75" customHeight="1">
      <c r="A14" s="183"/>
      <c r="B14" s="184"/>
      <c r="C14" s="184"/>
      <c r="D14" s="184">
        <v>3</v>
      </c>
      <c r="E14" s="184"/>
      <c r="F14" s="185"/>
      <c r="G14" s="189" t="s">
        <v>210</v>
      </c>
      <c r="H14" s="188"/>
      <c r="I14" s="230"/>
      <c r="J14" s="230"/>
      <c r="K14" s="181"/>
      <c r="L14" s="251">
        <v>5000000</v>
      </c>
      <c r="M14" s="251">
        <v>4994201</v>
      </c>
      <c r="N14" s="251">
        <v>4417805.0999999996</v>
      </c>
      <c r="O14" s="251">
        <v>4417805.0999999996</v>
      </c>
      <c r="P14" s="181"/>
      <c r="Q14" s="182"/>
    </row>
    <row r="15" spans="1:17" s="31" customFormat="1" ht="37.5" customHeight="1">
      <c r="A15" s="183"/>
      <c r="B15" s="184"/>
      <c r="C15" s="184"/>
      <c r="D15" s="184"/>
      <c r="E15" s="184">
        <v>209</v>
      </c>
      <c r="F15" s="185"/>
      <c r="G15" s="186" t="s">
        <v>211</v>
      </c>
      <c r="H15" s="188" t="s">
        <v>310</v>
      </c>
      <c r="I15" s="230">
        <v>1</v>
      </c>
      <c r="J15" s="230">
        <v>1</v>
      </c>
      <c r="K15" s="228">
        <f>IFERROR(J15/I15,0)</f>
        <v>1</v>
      </c>
      <c r="L15" s="252">
        <v>5000000</v>
      </c>
      <c r="M15" s="251">
        <v>4994201</v>
      </c>
      <c r="N15" s="251">
        <v>4417805.0999999996</v>
      </c>
      <c r="O15" s="253">
        <v>4417805.0999999996</v>
      </c>
      <c r="P15" s="228">
        <f>IFERROR(M15/L15,0)</f>
        <v>0.99884019999999996</v>
      </c>
      <c r="Q15" s="229">
        <f>IFERROR(K15/P15,0)</f>
        <v>1.0011611466979402</v>
      </c>
    </row>
    <row r="16" spans="1:17" s="31" customFormat="1" ht="24">
      <c r="A16" s="183"/>
      <c r="B16" s="184"/>
      <c r="C16" s="184">
        <v>4</v>
      </c>
      <c r="D16" s="185"/>
      <c r="E16" s="185"/>
      <c r="F16" s="184"/>
      <c r="G16" s="186" t="s">
        <v>213</v>
      </c>
      <c r="H16" s="187"/>
      <c r="I16" s="230"/>
      <c r="J16" s="230"/>
      <c r="K16" s="181"/>
      <c r="L16" s="251">
        <v>272013654.83999997</v>
      </c>
      <c r="M16" s="251">
        <v>270811269.38999999</v>
      </c>
      <c r="N16" s="251">
        <v>248586812.83000001</v>
      </c>
      <c r="O16" s="251">
        <v>248586812.83000001</v>
      </c>
      <c r="P16" s="181"/>
      <c r="Q16" s="182"/>
    </row>
    <row r="17" spans="1:17" s="31" customFormat="1" ht="12.75">
      <c r="A17" s="183"/>
      <c r="B17" s="184"/>
      <c r="C17" s="184"/>
      <c r="D17" s="184">
        <v>1</v>
      </c>
      <c r="E17" s="185"/>
      <c r="F17" s="184"/>
      <c r="G17" s="186" t="s">
        <v>214</v>
      </c>
      <c r="H17" s="187"/>
      <c r="I17" s="230"/>
      <c r="J17" s="230"/>
      <c r="K17" s="181"/>
      <c r="L17" s="251">
        <v>150983383.63999999</v>
      </c>
      <c r="M17" s="251">
        <v>149820235.04999998</v>
      </c>
      <c r="N17" s="251">
        <v>137945510.5</v>
      </c>
      <c r="O17" s="251">
        <v>137945510.5</v>
      </c>
      <c r="P17" s="181"/>
      <c r="Q17" s="182"/>
    </row>
    <row r="18" spans="1:17" s="31" customFormat="1" ht="24">
      <c r="A18" s="183"/>
      <c r="B18" s="184"/>
      <c r="C18" s="184"/>
      <c r="D18" s="184"/>
      <c r="E18" s="185">
        <v>210</v>
      </c>
      <c r="F18" s="184"/>
      <c r="G18" s="186" t="s">
        <v>215</v>
      </c>
      <c r="H18" s="188" t="s">
        <v>310</v>
      </c>
      <c r="I18" s="230">
        <v>4</v>
      </c>
      <c r="J18" s="230">
        <v>4</v>
      </c>
      <c r="K18" s="228">
        <f>IFERROR(J18/I18,0)</f>
        <v>1</v>
      </c>
      <c r="L18" s="252">
        <v>57725000</v>
      </c>
      <c r="M18" s="251">
        <v>56572478.68</v>
      </c>
      <c r="N18" s="251">
        <v>52595488.599999994</v>
      </c>
      <c r="O18" s="253">
        <v>52595488.599999994</v>
      </c>
      <c r="P18" s="228">
        <f>IFERROR(M18/L18,0)</f>
        <v>0.98003427769597229</v>
      </c>
      <c r="Q18" s="229">
        <f>IFERROR(K18/P18,0)</f>
        <v>1.0203724734516086</v>
      </c>
    </row>
    <row r="19" spans="1:17" s="31" customFormat="1" ht="24">
      <c r="A19" s="183"/>
      <c r="B19" s="184"/>
      <c r="C19" s="184"/>
      <c r="D19" s="184"/>
      <c r="E19" s="184">
        <v>211</v>
      </c>
      <c r="F19" s="184"/>
      <c r="G19" s="186" t="s">
        <v>216</v>
      </c>
      <c r="H19" s="188" t="s">
        <v>303</v>
      </c>
      <c r="I19" s="230">
        <v>1500</v>
      </c>
      <c r="J19" s="230">
        <v>1500</v>
      </c>
      <c r="K19" s="228">
        <f>IFERROR(J19/I19,0)</f>
        <v>1</v>
      </c>
      <c r="L19" s="252">
        <v>92500621.339999989</v>
      </c>
      <c r="M19" s="251">
        <v>92492232.039999977</v>
      </c>
      <c r="N19" s="251">
        <v>84688754.959999993</v>
      </c>
      <c r="O19" s="253">
        <v>84688754.959999993</v>
      </c>
      <c r="P19" s="228">
        <f>IFERROR(M19/L19,0)</f>
        <v>0.99990930547407697</v>
      </c>
      <c r="Q19" s="229">
        <f>IFERROR(K19/P19,0)</f>
        <v>1.0000907027521662</v>
      </c>
    </row>
    <row r="20" spans="1:17" s="31" customFormat="1" ht="54.75" customHeight="1">
      <c r="A20" s="183"/>
      <c r="B20" s="184"/>
      <c r="C20" s="184"/>
      <c r="D20" s="184"/>
      <c r="E20" s="184">
        <v>212</v>
      </c>
      <c r="F20" s="184"/>
      <c r="G20" s="189" t="s">
        <v>695</v>
      </c>
      <c r="H20" s="188" t="s">
        <v>310</v>
      </c>
      <c r="I20" s="230">
        <v>1</v>
      </c>
      <c r="J20" s="230">
        <v>1</v>
      </c>
      <c r="K20" s="228">
        <f>IFERROR(J20/I20,0)</f>
        <v>1</v>
      </c>
      <c r="L20" s="252">
        <v>757762.3</v>
      </c>
      <c r="M20" s="251">
        <v>755524.33</v>
      </c>
      <c r="N20" s="251">
        <v>661266.93999999994</v>
      </c>
      <c r="O20" s="253">
        <v>661266.93999999994</v>
      </c>
      <c r="P20" s="228">
        <f>IFERROR(M20/L20,0)</f>
        <v>0.99704660683172008</v>
      </c>
      <c r="Q20" s="229">
        <f>IFERROR(K20/P20,0)</f>
        <v>1.0029621415368584</v>
      </c>
    </row>
    <row r="21" spans="1:17" s="31" customFormat="1" ht="12.75">
      <c r="A21" s="183"/>
      <c r="B21" s="184"/>
      <c r="C21" s="184"/>
      <c r="D21" s="184">
        <v>2</v>
      </c>
      <c r="E21" s="184"/>
      <c r="F21" s="184"/>
      <c r="G21" s="186" t="s">
        <v>218</v>
      </c>
      <c r="H21" s="188"/>
      <c r="I21" s="230"/>
      <c r="J21" s="230"/>
      <c r="K21" s="181"/>
      <c r="L21" s="251">
        <v>121030271.19999999</v>
      </c>
      <c r="M21" s="251">
        <v>120991034.34</v>
      </c>
      <c r="N21" s="251">
        <v>110641302.33</v>
      </c>
      <c r="O21" s="251">
        <v>110641302.33</v>
      </c>
      <c r="P21" s="181"/>
      <c r="Q21" s="182"/>
    </row>
    <row r="22" spans="1:17" s="31" customFormat="1" ht="24">
      <c r="A22" s="183"/>
      <c r="B22" s="184"/>
      <c r="C22" s="184"/>
      <c r="D22" s="184"/>
      <c r="E22" s="184">
        <v>213</v>
      </c>
      <c r="F22" s="184"/>
      <c r="G22" s="186" t="s">
        <v>219</v>
      </c>
      <c r="H22" s="188" t="s">
        <v>310</v>
      </c>
      <c r="I22" s="230">
        <v>1</v>
      </c>
      <c r="J22" s="230">
        <v>1</v>
      </c>
      <c r="K22" s="228">
        <f>IFERROR(J22/I22,0)</f>
        <v>1</v>
      </c>
      <c r="L22" s="252">
        <v>9890000</v>
      </c>
      <c r="M22" s="251">
        <v>9877381.8699999992</v>
      </c>
      <c r="N22" s="251">
        <v>8902638.3300000001</v>
      </c>
      <c r="O22" s="253">
        <v>8902638.3300000001</v>
      </c>
      <c r="P22" s="228">
        <f>IFERROR(M22/L22,0)</f>
        <v>0.99872415267947412</v>
      </c>
      <c r="Q22" s="229">
        <f>IFERROR(K22/P22,0)</f>
        <v>1.0012774771863711</v>
      </c>
    </row>
    <row r="23" spans="1:17" s="31" customFormat="1" ht="24">
      <c r="A23" s="183"/>
      <c r="B23" s="184"/>
      <c r="C23" s="184"/>
      <c r="D23" s="184"/>
      <c r="E23" s="184">
        <v>215</v>
      </c>
      <c r="F23" s="184"/>
      <c r="G23" s="186" t="s">
        <v>220</v>
      </c>
      <c r="H23" s="188" t="s">
        <v>303</v>
      </c>
      <c r="I23" s="230">
        <v>2103</v>
      </c>
      <c r="J23" s="230">
        <v>2103</v>
      </c>
      <c r="K23" s="228">
        <f>IFERROR(J23/I23,0)</f>
        <v>1</v>
      </c>
      <c r="L23" s="252">
        <v>111140271.19999999</v>
      </c>
      <c r="M23" s="251">
        <v>111113652.47</v>
      </c>
      <c r="N23" s="251">
        <v>101738664</v>
      </c>
      <c r="O23" s="253">
        <v>101738664</v>
      </c>
      <c r="P23" s="228">
        <f>IFERROR(M23/L23,0)</f>
        <v>0.99976049428607128</v>
      </c>
      <c r="Q23" s="229">
        <f>IFERROR(K23/P23,0)</f>
        <v>1.0002395630906578</v>
      </c>
    </row>
    <row r="24" spans="1:17" s="31" customFormat="1" ht="16.5" customHeight="1">
      <c r="A24" s="183"/>
      <c r="B24" s="184"/>
      <c r="C24" s="184">
        <v>5</v>
      </c>
      <c r="D24" s="184"/>
      <c r="E24" s="184"/>
      <c r="F24" s="184"/>
      <c r="G24" s="186" t="s">
        <v>221</v>
      </c>
      <c r="H24" s="188"/>
      <c r="I24" s="230"/>
      <c r="J24" s="230"/>
      <c r="K24" s="181"/>
      <c r="L24" s="251">
        <v>30161041.800000001</v>
      </c>
      <c r="M24" s="251">
        <v>29873730.960000001</v>
      </c>
      <c r="N24" s="251">
        <v>27367269.990000002</v>
      </c>
      <c r="O24" s="251">
        <v>27367269.990000002</v>
      </c>
      <c r="P24" s="181"/>
      <c r="Q24" s="182"/>
    </row>
    <row r="25" spans="1:17" s="31" customFormat="1" ht="16.5" customHeight="1">
      <c r="A25" s="183"/>
      <c r="B25" s="184"/>
      <c r="C25" s="184"/>
      <c r="D25" s="184">
        <v>1</v>
      </c>
      <c r="E25" s="184"/>
      <c r="F25" s="184"/>
      <c r="G25" s="186" t="s">
        <v>222</v>
      </c>
      <c r="H25" s="188"/>
      <c r="I25" s="230"/>
      <c r="J25" s="230"/>
      <c r="K25" s="181"/>
      <c r="L25" s="251">
        <v>30161041.800000001</v>
      </c>
      <c r="M25" s="251">
        <v>29873730.960000001</v>
      </c>
      <c r="N25" s="251">
        <v>27367269.990000002</v>
      </c>
      <c r="O25" s="251">
        <v>27367269.990000002</v>
      </c>
      <c r="P25" s="181"/>
      <c r="Q25" s="182"/>
    </row>
    <row r="26" spans="1:17" s="31" customFormat="1" ht="16.5" customHeight="1">
      <c r="A26" s="183"/>
      <c r="B26" s="184"/>
      <c r="C26" s="184"/>
      <c r="D26" s="184"/>
      <c r="E26" s="184">
        <v>216</v>
      </c>
      <c r="F26" s="184"/>
      <c r="G26" s="186" t="s">
        <v>223</v>
      </c>
      <c r="H26" s="188" t="s">
        <v>343</v>
      </c>
      <c r="I26" s="230">
        <v>12200</v>
      </c>
      <c r="J26" s="230">
        <v>12200</v>
      </c>
      <c r="K26" s="228">
        <f>IFERROR(J26/I26,0)</f>
        <v>1</v>
      </c>
      <c r="L26" s="252">
        <v>2403279.4999999995</v>
      </c>
      <c r="M26" s="251">
        <v>2144826.2899999996</v>
      </c>
      <c r="N26" s="251">
        <v>2134251.7199999997</v>
      </c>
      <c r="O26" s="253">
        <v>2134251.7199999997</v>
      </c>
      <c r="P26" s="228">
        <f>IFERROR(M26/L26,0)</f>
        <v>0.89245811400629849</v>
      </c>
      <c r="Q26" s="229">
        <f>IFERROR(K26/P26,0)</f>
        <v>1.1205007655888066</v>
      </c>
    </row>
    <row r="27" spans="1:17" s="31" customFormat="1" ht="36" customHeight="1">
      <c r="A27" s="183"/>
      <c r="B27" s="184"/>
      <c r="C27" s="184"/>
      <c r="D27" s="184"/>
      <c r="E27" s="184">
        <v>218</v>
      </c>
      <c r="F27" s="184"/>
      <c r="G27" s="186" t="s">
        <v>224</v>
      </c>
      <c r="H27" s="188" t="s">
        <v>310</v>
      </c>
      <c r="I27" s="230">
        <v>21</v>
      </c>
      <c r="J27" s="230">
        <v>20</v>
      </c>
      <c r="K27" s="228">
        <f>IFERROR(J27/I27,0)</f>
        <v>0.95238095238095233</v>
      </c>
      <c r="L27" s="252">
        <v>27757762.300000001</v>
      </c>
      <c r="M27" s="251">
        <v>27728904.670000002</v>
      </c>
      <c r="N27" s="251">
        <v>25233018.270000003</v>
      </c>
      <c r="O27" s="253">
        <v>25233018.270000003</v>
      </c>
      <c r="P27" s="228">
        <f>IFERROR(M27/L27,0)</f>
        <v>0.99896037621159406</v>
      </c>
      <c r="Q27" s="229">
        <f>IFERROR(K27/P27,0)</f>
        <v>0.9533721006960385</v>
      </c>
    </row>
    <row r="28" spans="1:17" s="31" customFormat="1" ht="16.5" customHeight="1">
      <c r="A28" s="183"/>
      <c r="B28" s="184"/>
      <c r="C28" s="184">
        <v>6</v>
      </c>
      <c r="D28" s="184"/>
      <c r="E28" s="184"/>
      <c r="F28" s="184"/>
      <c r="G28" s="186" t="s">
        <v>225</v>
      </c>
      <c r="H28" s="188"/>
      <c r="I28" s="230"/>
      <c r="J28" s="230"/>
      <c r="K28" s="181"/>
      <c r="L28" s="251">
        <v>172888695.62</v>
      </c>
      <c r="M28" s="251">
        <v>172536608.59999996</v>
      </c>
      <c r="N28" s="251">
        <v>164238222.45999998</v>
      </c>
      <c r="O28" s="251">
        <v>164238222.45999998</v>
      </c>
      <c r="P28" s="181"/>
      <c r="Q28" s="182"/>
    </row>
    <row r="29" spans="1:17" s="31" customFormat="1" ht="16.5" customHeight="1">
      <c r="A29" s="183"/>
      <c r="B29" s="184"/>
      <c r="C29" s="184"/>
      <c r="D29" s="189">
        <v>3</v>
      </c>
      <c r="E29" s="184"/>
      <c r="F29" s="184"/>
      <c r="G29" s="186" t="s">
        <v>226</v>
      </c>
      <c r="H29" s="188"/>
      <c r="I29" s="230"/>
      <c r="J29" s="230"/>
      <c r="K29" s="181"/>
      <c r="L29" s="251">
        <v>27730925</v>
      </c>
      <c r="M29" s="251">
        <v>27730925</v>
      </c>
      <c r="N29" s="251">
        <v>27730425</v>
      </c>
      <c r="O29" s="251">
        <v>27730425</v>
      </c>
      <c r="P29" s="181"/>
      <c r="Q29" s="182"/>
    </row>
    <row r="30" spans="1:17" s="31" customFormat="1" ht="16.5" customHeight="1">
      <c r="A30" s="183"/>
      <c r="B30" s="184"/>
      <c r="C30" s="184"/>
      <c r="D30" s="189"/>
      <c r="E30" s="184">
        <v>219</v>
      </c>
      <c r="F30" s="184"/>
      <c r="G30" s="186" t="s">
        <v>227</v>
      </c>
      <c r="H30" s="188" t="s">
        <v>343</v>
      </c>
      <c r="I30" s="230">
        <v>4500</v>
      </c>
      <c r="J30" s="230">
        <v>4500</v>
      </c>
      <c r="K30" s="228">
        <f>IFERROR(J30/I30,0)</f>
        <v>1</v>
      </c>
      <c r="L30" s="252">
        <v>27730925</v>
      </c>
      <c r="M30" s="251">
        <v>27730925</v>
      </c>
      <c r="N30" s="251">
        <v>27730425</v>
      </c>
      <c r="O30" s="253">
        <v>27730425</v>
      </c>
      <c r="P30" s="228">
        <f>IFERROR(M30/L30,0)</f>
        <v>1</v>
      </c>
      <c r="Q30" s="229">
        <f>IFERROR(K30/P30,0)</f>
        <v>1</v>
      </c>
    </row>
    <row r="31" spans="1:17" s="31" customFormat="1" ht="16.5" customHeight="1">
      <c r="A31" s="183"/>
      <c r="B31" s="184"/>
      <c r="C31" s="184"/>
      <c r="D31" s="184">
        <v>8</v>
      </c>
      <c r="E31" s="184"/>
      <c r="F31" s="184"/>
      <c r="G31" s="186" t="s">
        <v>228</v>
      </c>
      <c r="H31" s="188"/>
      <c r="I31" s="230"/>
      <c r="J31" s="230"/>
      <c r="K31" s="181"/>
      <c r="L31" s="251">
        <v>59562639.799999997</v>
      </c>
      <c r="M31" s="251">
        <v>59250943.670000002</v>
      </c>
      <c r="N31" s="251">
        <v>58875039.989999995</v>
      </c>
      <c r="O31" s="251">
        <v>58875039.989999995</v>
      </c>
      <c r="P31" s="181"/>
      <c r="Q31" s="182"/>
    </row>
    <row r="32" spans="1:17" s="31" customFormat="1" ht="37.5" customHeight="1">
      <c r="A32" s="183"/>
      <c r="B32" s="184"/>
      <c r="C32" s="184"/>
      <c r="D32" s="184"/>
      <c r="E32" s="184">
        <v>224</v>
      </c>
      <c r="F32" s="184"/>
      <c r="G32" s="186" t="s">
        <v>229</v>
      </c>
      <c r="H32" s="188" t="s">
        <v>343</v>
      </c>
      <c r="I32" s="230">
        <v>1770</v>
      </c>
      <c r="J32" s="230">
        <v>1770</v>
      </c>
      <c r="K32" s="228">
        <f>IFERROR(J32/I32,0)</f>
        <v>1</v>
      </c>
      <c r="L32" s="252">
        <v>17165705.539999999</v>
      </c>
      <c r="M32" s="251">
        <v>17154145.629999999</v>
      </c>
      <c r="N32" s="251">
        <v>17154145.629999999</v>
      </c>
      <c r="O32" s="253">
        <v>17154145.629999999</v>
      </c>
      <c r="P32" s="228">
        <f>IFERROR(M32/L32,0)</f>
        <v>0.99932656948046428</v>
      </c>
      <c r="Q32" s="229">
        <f>IFERROR(K32/P32,0)</f>
        <v>1.0006738843338128</v>
      </c>
    </row>
    <row r="33" spans="1:17" s="31" customFormat="1" ht="26.25" customHeight="1">
      <c r="A33" s="183"/>
      <c r="B33" s="184"/>
      <c r="C33" s="184"/>
      <c r="D33" s="184"/>
      <c r="E33" s="184">
        <v>225</v>
      </c>
      <c r="F33" s="184"/>
      <c r="G33" s="186" t="s">
        <v>230</v>
      </c>
      <c r="H33" s="188" t="s">
        <v>343</v>
      </c>
      <c r="I33" s="230">
        <v>2530</v>
      </c>
      <c r="J33" s="230">
        <v>2530</v>
      </c>
      <c r="K33" s="228">
        <f>IFERROR(J33/I33,0)</f>
        <v>1</v>
      </c>
      <c r="L33" s="252">
        <v>42396934.259999998</v>
      </c>
      <c r="M33" s="251">
        <v>42096798.039999999</v>
      </c>
      <c r="N33" s="251">
        <v>41720894.359999992</v>
      </c>
      <c r="O33" s="253">
        <v>41720894.359999992</v>
      </c>
      <c r="P33" s="228">
        <f>IFERROR(M33/L33,0)</f>
        <v>0.99292080370341385</v>
      </c>
      <c r="Q33" s="229">
        <f>IFERROR(K33/P33,0)</f>
        <v>1.0071296686202786</v>
      </c>
    </row>
    <row r="34" spans="1:17" s="31" customFormat="1" ht="22.5" customHeight="1">
      <c r="A34" s="183"/>
      <c r="B34" s="184"/>
      <c r="C34" s="184"/>
      <c r="D34" s="184">
        <v>9</v>
      </c>
      <c r="E34" s="184"/>
      <c r="F34" s="184"/>
      <c r="G34" s="186" t="s">
        <v>231</v>
      </c>
      <c r="H34" s="188"/>
      <c r="I34" s="230"/>
      <c r="J34" s="230"/>
      <c r="K34" s="181"/>
      <c r="L34" s="251">
        <v>85595130.819999993</v>
      </c>
      <c r="M34" s="251">
        <v>85554739.930000007</v>
      </c>
      <c r="N34" s="251">
        <v>77632757.469999999</v>
      </c>
      <c r="O34" s="251">
        <v>77632757.469999999</v>
      </c>
      <c r="P34" s="181"/>
      <c r="Q34" s="182"/>
    </row>
    <row r="35" spans="1:17" s="31" customFormat="1" ht="16.5" customHeight="1">
      <c r="A35" s="183"/>
      <c r="B35" s="184"/>
      <c r="C35" s="184"/>
      <c r="D35" s="184"/>
      <c r="E35" s="184">
        <v>226</v>
      </c>
      <c r="F35" s="184"/>
      <c r="G35" s="186" t="s">
        <v>232</v>
      </c>
      <c r="H35" s="188" t="s">
        <v>343</v>
      </c>
      <c r="I35" s="230">
        <v>333</v>
      </c>
      <c r="J35" s="230">
        <v>333</v>
      </c>
      <c r="K35" s="228">
        <f>IFERROR(J35/I35,0)</f>
        <v>1</v>
      </c>
      <c r="L35" s="252">
        <v>13285742.5</v>
      </c>
      <c r="M35" s="251">
        <v>13283742.5</v>
      </c>
      <c r="N35" s="251">
        <v>13283742.5</v>
      </c>
      <c r="O35" s="253">
        <v>13283742.5</v>
      </c>
      <c r="P35" s="228">
        <f>IFERROR(M35/L35,0)</f>
        <v>0.99984946268528085</v>
      </c>
      <c r="Q35" s="229">
        <f>IFERROR(K35/P35,0)</f>
        <v>1.0001505599796141</v>
      </c>
    </row>
    <row r="36" spans="1:17" s="31" customFormat="1" ht="35.25" customHeight="1">
      <c r="A36" s="183"/>
      <c r="B36" s="184"/>
      <c r="C36" s="184"/>
      <c r="D36" s="184"/>
      <c r="E36" s="184">
        <v>227</v>
      </c>
      <c r="F36" s="184"/>
      <c r="G36" s="186" t="s">
        <v>233</v>
      </c>
      <c r="H36" s="188" t="s">
        <v>310</v>
      </c>
      <c r="I36" s="230">
        <v>3</v>
      </c>
      <c r="J36" s="230">
        <v>3</v>
      </c>
      <c r="K36" s="228">
        <f>IFERROR(J36/I36,0)</f>
        <v>1</v>
      </c>
      <c r="L36" s="252">
        <v>26827878</v>
      </c>
      <c r="M36" s="251">
        <v>26789573.290000003</v>
      </c>
      <c r="N36" s="251">
        <v>24344813.609999999</v>
      </c>
      <c r="O36" s="253">
        <v>24344813.609999999</v>
      </c>
      <c r="P36" s="228">
        <f>IFERROR(M36/L36,0)</f>
        <v>0.99857220500257238</v>
      </c>
      <c r="Q36" s="229">
        <f>IFERROR(K36/P36,0)</f>
        <v>1.0014298365108449</v>
      </c>
    </row>
    <row r="37" spans="1:17" s="31" customFormat="1" ht="44.25" customHeight="1">
      <c r="A37" s="183"/>
      <c r="B37" s="184"/>
      <c r="C37" s="184"/>
      <c r="D37" s="184"/>
      <c r="E37" s="184">
        <v>229</v>
      </c>
      <c r="F37" s="184"/>
      <c r="G37" s="186" t="s">
        <v>234</v>
      </c>
      <c r="H37" s="188" t="s">
        <v>343</v>
      </c>
      <c r="I37" s="230">
        <v>2050</v>
      </c>
      <c r="J37" s="230">
        <v>2050</v>
      </c>
      <c r="K37" s="228">
        <f>IFERROR(J37/I37,0)</f>
        <v>1</v>
      </c>
      <c r="L37" s="252">
        <v>34502198.75</v>
      </c>
      <c r="M37" s="251">
        <v>34502198.75</v>
      </c>
      <c r="N37" s="251">
        <v>29110887.510000002</v>
      </c>
      <c r="O37" s="253">
        <v>29110887.510000002</v>
      </c>
      <c r="P37" s="228">
        <f>IFERROR(M37/L37,0)</f>
        <v>1</v>
      </c>
      <c r="Q37" s="229">
        <f>IFERROR(K37/P37,0)</f>
        <v>1</v>
      </c>
    </row>
    <row r="38" spans="1:17" s="31" customFormat="1" ht="24">
      <c r="A38" s="183"/>
      <c r="B38" s="184"/>
      <c r="C38" s="184"/>
      <c r="D38" s="184"/>
      <c r="E38" s="184">
        <v>230</v>
      </c>
      <c r="F38" s="184"/>
      <c r="G38" s="186" t="s">
        <v>235</v>
      </c>
      <c r="H38" s="188" t="s">
        <v>343</v>
      </c>
      <c r="I38" s="230">
        <v>100357</v>
      </c>
      <c r="J38" s="230">
        <v>100357</v>
      </c>
      <c r="K38" s="228">
        <f>IFERROR(J38/I38,0)</f>
        <v>1</v>
      </c>
      <c r="L38" s="252">
        <v>10979311.569999998</v>
      </c>
      <c r="M38" s="251">
        <v>10979225.389999999</v>
      </c>
      <c r="N38" s="251">
        <v>10893313.85</v>
      </c>
      <c r="O38" s="253">
        <v>10893313.85</v>
      </c>
      <c r="P38" s="228">
        <f>IFERROR(M38/L38,0)</f>
        <v>0.99999215069183067</v>
      </c>
      <c r="Q38" s="229">
        <f>IFERROR(K38/P38,0)</f>
        <v>1.0000078493697815</v>
      </c>
    </row>
    <row r="39" spans="1:17" s="31" customFormat="1" ht="12.75">
      <c r="A39" s="183"/>
      <c r="B39" s="184">
        <v>3</v>
      </c>
      <c r="C39" s="184"/>
      <c r="D39" s="184"/>
      <c r="E39" s="184"/>
      <c r="F39" s="184"/>
      <c r="G39" s="186" t="s">
        <v>236</v>
      </c>
      <c r="H39" s="188"/>
      <c r="I39" s="230"/>
      <c r="J39" s="230"/>
      <c r="K39" s="181"/>
      <c r="L39" s="251">
        <v>4169145.88</v>
      </c>
      <c r="M39" s="251">
        <v>4169115.2</v>
      </c>
      <c r="N39" s="251">
        <v>4169115.2</v>
      </c>
      <c r="O39" s="251">
        <v>4169115.2</v>
      </c>
      <c r="P39" s="181"/>
      <c r="Q39" s="182"/>
    </row>
    <row r="40" spans="1:17" s="31" customFormat="1" ht="36">
      <c r="A40" s="183"/>
      <c r="B40" s="184"/>
      <c r="C40" s="184">
        <v>1</v>
      </c>
      <c r="D40" s="184"/>
      <c r="E40" s="184"/>
      <c r="F40" s="184"/>
      <c r="G40" s="186" t="s">
        <v>237</v>
      </c>
      <c r="H40" s="188"/>
      <c r="I40" s="230"/>
      <c r="J40" s="230"/>
      <c r="K40" s="181"/>
      <c r="L40" s="251">
        <v>4169145.88</v>
      </c>
      <c r="M40" s="251">
        <v>4169115.2</v>
      </c>
      <c r="N40" s="251">
        <v>4169115.2</v>
      </c>
      <c r="O40" s="251">
        <v>4169115.2</v>
      </c>
      <c r="P40" s="181"/>
      <c r="Q40" s="182"/>
    </row>
    <row r="41" spans="1:17" s="31" customFormat="1" ht="12.75">
      <c r="A41" s="183"/>
      <c r="B41" s="184"/>
      <c r="C41" s="184"/>
      <c r="D41" s="189">
        <v>2</v>
      </c>
      <c r="E41" s="184"/>
      <c r="F41" s="184"/>
      <c r="G41" s="186" t="s">
        <v>238</v>
      </c>
      <c r="H41" s="188"/>
      <c r="I41" s="230"/>
      <c r="J41" s="230"/>
      <c r="K41" s="181"/>
      <c r="L41" s="251">
        <v>4169145.88</v>
      </c>
      <c r="M41" s="251">
        <v>4169115.2</v>
      </c>
      <c r="N41" s="251">
        <v>4169115.2</v>
      </c>
      <c r="O41" s="251">
        <v>4169115.2</v>
      </c>
      <c r="P41" s="181"/>
      <c r="Q41" s="182"/>
    </row>
    <row r="42" spans="1:17" s="31" customFormat="1" ht="12.75">
      <c r="A42" s="183"/>
      <c r="B42" s="184"/>
      <c r="C42" s="184"/>
      <c r="D42" s="189"/>
      <c r="E42" s="184">
        <v>232</v>
      </c>
      <c r="F42" s="184"/>
      <c r="G42" s="186" t="s">
        <v>239</v>
      </c>
      <c r="H42" s="188" t="s">
        <v>343</v>
      </c>
      <c r="I42" s="230">
        <v>1954</v>
      </c>
      <c r="J42" s="230">
        <v>1954</v>
      </c>
      <c r="K42" s="228">
        <f>IFERROR(J42/I42,0)</f>
        <v>1</v>
      </c>
      <c r="L42" s="252">
        <v>4169145.88</v>
      </c>
      <c r="M42" s="251">
        <v>4169115.2</v>
      </c>
      <c r="N42" s="251">
        <v>4169115.2</v>
      </c>
      <c r="O42" s="253">
        <v>4169115.2</v>
      </c>
      <c r="P42" s="228">
        <f>IFERROR(M42/L42,0)</f>
        <v>0.99999264117858122</v>
      </c>
      <c r="Q42" s="229">
        <f>IFERROR(K42/P42,0)</f>
        <v>1.0000073588755714</v>
      </c>
    </row>
    <row r="43" spans="1:17" s="31" customFormat="1" ht="25.5">
      <c r="A43" s="183">
        <v>2</v>
      </c>
      <c r="B43" s="184"/>
      <c r="C43" s="184"/>
      <c r="D43" s="184"/>
      <c r="E43" s="184"/>
      <c r="F43" s="184"/>
      <c r="G43" s="179" t="s">
        <v>240</v>
      </c>
      <c r="H43" s="188"/>
      <c r="I43" s="230"/>
      <c r="J43" s="230"/>
      <c r="K43" s="181"/>
      <c r="L43" s="251">
        <v>390608012.35000002</v>
      </c>
      <c r="M43" s="251">
        <v>372457162.94</v>
      </c>
      <c r="N43" s="251">
        <v>355488745.42000008</v>
      </c>
      <c r="O43" s="251">
        <v>355488745.42000008</v>
      </c>
      <c r="P43" s="181"/>
      <c r="Q43" s="182"/>
    </row>
    <row r="44" spans="1:17" s="31" customFormat="1" ht="12.75">
      <c r="A44" s="183"/>
      <c r="B44" s="184">
        <v>1</v>
      </c>
      <c r="C44" s="184"/>
      <c r="D44" s="184"/>
      <c r="E44" s="184"/>
      <c r="F44" s="184"/>
      <c r="G44" s="186" t="s">
        <v>241</v>
      </c>
      <c r="H44" s="188"/>
      <c r="I44" s="230"/>
      <c r="J44" s="230"/>
      <c r="K44" s="181"/>
      <c r="L44" s="251">
        <v>390608012.35000002</v>
      </c>
      <c r="M44" s="251">
        <v>372457162.94</v>
      </c>
      <c r="N44" s="251">
        <v>355488745.42000008</v>
      </c>
      <c r="O44" s="251">
        <v>355488745.42000008</v>
      </c>
      <c r="P44" s="181"/>
      <c r="Q44" s="182"/>
    </row>
    <row r="45" spans="1:17" s="31" customFormat="1" ht="24">
      <c r="A45" s="183"/>
      <c r="B45" s="184"/>
      <c r="C45" s="184">
        <v>7</v>
      </c>
      <c r="D45" s="184"/>
      <c r="E45" s="184"/>
      <c r="F45" s="184"/>
      <c r="G45" s="186" t="s">
        <v>242</v>
      </c>
      <c r="H45" s="188"/>
      <c r="I45" s="230"/>
      <c r="J45" s="230"/>
      <c r="K45" s="181"/>
      <c r="L45" s="251">
        <v>390608012.35000002</v>
      </c>
      <c r="M45" s="251">
        <v>372457162.94</v>
      </c>
      <c r="N45" s="251">
        <v>355488745.42000008</v>
      </c>
      <c r="O45" s="251">
        <v>355488745.42000008</v>
      </c>
      <c r="P45" s="181"/>
      <c r="Q45" s="182"/>
    </row>
    <row r="46" spans="1:17" s="31" customFormat="1" ht="12.75">
      <c r="A46" s="183"/>
      <c r="B46" s="184"/>
      <c r="C46" s="184"/>
      <c r="D46" s="184">
        <v>1</v>
      </c>
      <c r="E46" s="184"/>
      <c r="F46" s="184"/>
      <c r="G46" s="186" t="s">
        <v>243</v>
      </c>
      <c r="H46" s="188"/>
      <c r="I46" s="230"/>
      <c r="J46" s="230"/>
      <c r="K46" s="181"/>
      <c r="L46" s="251">
        <v>308116029.71000004</v>
      </c>
      <c r="M46" s="251">
        <v>289965667.37</v>
      </c>
      <c r="N46" s="251">
        <v>273548256.37000006</v>
      </c>
      <c r="O46" s="251">
        <v>273548256.37000006</v>
      </c>
      <c r="P46" s="181"/>
      <c r="Q46" s="182"/>
    </row>
    <row r="47" spans="1:17" s="31" customFormat="1" ht="24">
      <c r="A47" s="183"/>
      <c r="B47" s="184"/>
      <c r="C47" s="184"/>
      <c r="D47" s="184"/>
      <c r="E47" s="184">
        <v>201</v>
      </c>
      <c r="F47" s="184"/>
      <c r="G47" s="186" t="s">
        <v>244</v>
      </c>
      <c r="H47" s="188" t="s">
        <v>303</v>
      </c>
      <c r="I47" s="230">
        <v>40002</v>
      </c>
      <c r="J47" s="230">
        <v>40002</v>
      </c>
      <c r="K47" s="228">
        <f>IFERROR(J47/I47,0)</f>
        <v>1</v>
      </c>
      <c r="L47" s="252">
        <v>308116029.71000004</v>
      </c>
      <c r="M47" s="251">
        <v>289965667.37</v>
      </c>
      <c r="N47" s="251">
        <v>273548256.37000006</v>
      </c>
      <c r="O47" s="253">
        <v>273548256.37000006</v>
      </c>
      <c r="P47" s="228">
        <f>IFERROR(M47/L47,0)</f>
        <v>0.94109244378787038</v>
      </c>
      <c r="Q47" s="229">
        <f>IFERROR(K47/P47,0)</f>
        <v>1.0625948668496672</v>
      </c>
    </row>
    <row r="48" spans="1:17" s="31" customFormat="1" ht="12.75">
      <c r="A48" s="183"/>
      <c r="B48" s="184"/>
      <c r="C48" s="184"/>
      <c r="D48" s="184">
        <v>2</v>
      </c>
      <c r="E48" s="184"/>
      <c r="F48" s="184"/>
      <c r="G48" s="186" t="s">
        <v>245</v>
      </c>
      <c r="H48" s="188"/>
      <c r="I48" s="230"/>
      <c r="J48" s="230"/>
      <c r="K48" s="181"/>
      <c r="L48" s="251">
        <v>82491982.640000001</v>
      </c>
      <c r="M48" s="251">
        <v>82491495.570000008</v>
      </c>
      <c r="N48" s="251">
        <v>81940489.049999997</v>
      </c>
      <c r="O48" s="251">
        <v>81940489.049999997</v>
      </c>
      <c r="P48" s="181"/>
      <c r="Q48" s="182"/>
    </row>
    <row r="49" spans="1:17" s="31" customFormat="1" ht="36">
      <c r="A49" s="183"/>
      <c r="B49" s="184"/>
      <c r="C49" s="184"/>
      <c r="D49" s="184"/>
      <c r="E49" s="184">
        <v>204</v>
      </c>
      <c r="F49" s="184"/>
      <c r="G49" s="186" t="s">
        <v>246</v>
      </c>
      <c r="H49" s="188" t="s">
        <v>1042</v>
      </c>
      <c r="I49" s="230">
        <v>6500</v>
      </c>
      <c r="J49" s="230">
        <v>6500</v>
      </c>
      <c r="K49" s="228">
        <f>IFERROR(J49/I49,0)</f>
        <v>1</v>
      </c>
      <c r="L49" s="252">
        <v>82491982.640000001</v>
      </c>
      <c r="M49" s="251">
        <v>82491495.570000008</v>
      </c>
      <c r="N49" s="251">
        <v>81940489.049999997</v>
      </c>
      <c r="O49" s="253">
        <v>81940489.049999997</v>
      </c>
      <c r="P49" s="228">
        <f>IFERROR(M49/L49,0)</f>
        <v>0.99999409554741681</v>
      </c>
      <c r="Q49" s="229">
        <f>IFERROR(K49/P49,0)</f>
        <v>1.0000059044874459</v>
      </c>
    </row>
    <row r="50" spans="1:17" s="31" customFormat="1" ht="25.5">
      <c r="A50" s="183">
        <v>3</v>
      </c>
      <c r="B50" s="184"/>
      <c r="C50" s="184"/>
      <c r="D50" s="184"/>
      <c r="E50" s="184"/>
      <c r="F50" s="184"/>
      <c r="G50" s="179" t="s">
        <v>248</v>
      </c>
      <c r="H50" s="188"/>
      <c r="I50" s="230"/>
      <c r="J50" s="230"/>
      <c r="K50" s="181"/>
      <c r="L50" s="251">
        <v>39030381.909999996</v>
      </c>
      <c r="M50" s="251">
        <v>38985207.260000005</v>
      </c>
      <c r="N50" s="251">
        <v>33279879.649999999</v>
      </c>
      <c r="O50" s="251">
        <v>33279879.649999999</v>
      </c>
      <c r="P50" s="181"/>
      <c r="Q50" s="182"/>
    </row>
    <row r="51" spans="1:17" s="31" customFormat="1" ht="12.75">
      <c r="A51" s="183"/>
      <c r="B51" s="184">
        <v>2</v>
      </c>
      <c r="C51" s="184"/>
      <c r="D51" s="184"/>
      <c r="E51" s="184"/>
      <c r="F51" s="184"/>
      <c r="G51" s="186" t="s">
        <v>205</v>
      </c>
      <c r="H51" s="188"/>
      <c r="I51" s="230"/>
      <c r="J51" s="230"/>
      <c r="K51" s="181"/>
      <c r="L51" s="251">
        <v>18221242.859999999</v>
      </c>
      <c r="M51" s="251">
        <v>18220898.859999999</v>
      </c>
      <c r="N51" s="251">
        <v>18220898.859999999</v>
      </c>
      <c r="O51" s="251">
        <v>18220898.859999999</v>
      </c>
      <c r="P51" s="181"/>
      <c r="Q51" s="182"/>
    </row>
    <row r="52" spans="1:17" s="31" customFormat="1" ht="24">
      <c r="A52" s="183"/>
      <c r="B52" s="184"/>
      <c r="C52" s="184">
        <v>2</v>
      </c>
      <c r="D52" s="184"/>
      <c r="E52" s="184"/>
      <c r="F52" s="184"/>
      <c r="G52" s="186" t="s">
        <v>249</v>
      </c>
      <c r="H52" s="188"/>
      <c r="I52" s="230"/>
      <c r="J52" s="230"/>
      <c r="K52" s="181"/>
      <c r="L52" s="251">
        <v>18221242.859999999</v>
      </c>
      <c r="M52" s="251">
        <v>18220898.859999999</v>
      </c>
      <c r="N52" s="251">
        <v>18220898.859999999</v>
      </c>
      <c r="O52" s="251">
        <v>18220898.859999999</v>
      </c>
      <c r="P52" s="181"/>
      <c r="Q52" s="182"/>
    </row>
    <row r="53" spans="1:17" s="31" customFormat="1" ht="36">
      <c r="A53" s="183"/>
      <c r="B53" s="184"/>
      <c r="C53" s="184"/>
      <c r="D53" s="184">
        <v>3</v>
      </c>
      <c r="E53" s="184"/>
      <c r="F53" s="184"/>
      <c r="G53" s="186" t="s">
        <v>250</v>
      </c>
      <c r="H53" s="188"/>
      <c r="I53" s="230"/>
      <c r="J53" s="230"/>
      <c r="K53" s="181"/>
      <c r="L53" s="251">
        <v>18221242.859999999</v>
      </c>
      <c r="M53" s="251">
        <v>18220898.859999999</v>
      </c>
      <c r="N53" s="251">
        <v>18220898.859999999</v>
      </c>
      <c r="O53" s="251">
        <v>18220898.859999999</v>
      </c>
      <c r="P53" s="181"/>
      <c r="Q53" s="182"/>
    </row>
    <row r="54" spans="1:17" s="31" customFormat="1" ht="24">
      <c r="A54" s="183"/>
      <c r="B54" s="184"/>
      <c r="C54" s="184"/>
      <c r="D54" s="184"/>
      <c r="E54" s="184">
        <v>212</v>
      </c>
      <c r="F54" s="184"/>
      <c r="G54" s="186" t="s">
        <v>251</v>
      </c>
      <c r="H54" s="455" t="s">
        <v>1043</v>
      </c>
      <c r="I54" s="230">
        <v>120940</v>
      </c>
      <c r="J54" s="230">
        <v>120940</v>
      </c>
      <c r="K54" s="228">
        <f>IFERROR(J54/I54,0)</f>
        <v>1</v>
      </c>
      <c r="L54" s="252">
        <v>18221242.859999999</v>
      </c>
      <c r="M54" s="251">
        <v>18220898.859999999</v>
      </c>
      <c r="N54" s="251">
        <v>18220898.859999999</v>
      </c>
      <c r="O54" s="253">
        <v>18220898.859999999</v>
      </c>
      <c r="P54" s="228">
        <f>IFERROR(M54/L54,0)</f>
        <v>0.999981120936555</v>
      </c>
      <c r="Q54" s="229">
        <f>IFERROR(K54/P54,0)</f>
        <v>1.0000188794198708</v>
      </c>
    </row>
    <row r="55" spans="1:17" s="31" customFormat="1" ht="12.75">
      <c r="A55" s="183"/>
      <c r="B55" s="184">
        <v>3</v>
      </c>
      <c r="C55" s="184"/>
      <c r="D55" s="184"/>
      <c r="E55" s="184"/>
      <c r="F55" s="184"/>
      <c r="G55" s="186" t="s">
        <v>236</v>
      </c>
      <c r="H55" s="188"/>
      <c r="I55" s="230"/>
      <c r="J55" s="230"/>
      <c r="K55" s="181"/>
      <c r="L55" s="251">
        <v>20809139.050000001</v>
      </c>
      <c r="M55" s="251">
        <v>20764308.400000002</v>
      </c>
      <c r="N55" s="251">
        <v>15058980.790000001</v>
      </c>
      <c r="O55" s="251">
        <v>15058980.790000001</v>
      </c>
      <c r="P55" s="181"/>
      <c r="Q55" s="182"/>
    </row>
    <row r="56" spans="1:17" s="31" customFormat="1" ht="36">
      <c r="A56" s="183"/>
      <c r="B56" s="184"/>
      <c r="C56" s="184">
        <v>1</v>
      </c>
      <c r="D56" s="184"/>
      <c r="E56" s="184"/>
      <c r="F56" s="184"/>
      <c r="G56" s="186" t="s">
        <v>237</v>
      </c>
      <c r="H56" s="188"/>
      <c r="I56" s="230"/>
      <c r="J56" s="230"/>
      <c r="K56" s="181"/>
      <c r="L56" s="251">
        <v>20809139.050000001</v>
      </c>
      <c r="M56" s="251">
        <v>20764308.400000002</v>
      </c>
      <c r="N56" s="251">
        <v>15058980.790000001</v>
      </c>
      <c r="O56" s="251">
        <v>15058980.790000001</v>
      </c>
      <c r="P56" s="181"/>
      <c r="Q56" s="182"/>
    </row>
    <row r="57" spans="1:17" s="31" customFormat="1" ht="24">
      <c r="A57" s="183"/>
      <c r="B57" s="184"/>
      <c r="C57" s="184"/>
      <c r="D57" s="184">
        <v>1</v>
      </c>
      <c r="E57" s="184"/>
      <c r="F57" s="184"/>
      <c r="G57" s="186" t="s">
        <v>253</v>
      </c>
      <c r="H57" s="188"/>
      <c r="I57" s="230"/>
      <c r="J57" s="230"/>
      <c r="K57" s="181"/>
      <c r="L57" s="251">
        <v>20809139.050000001</v>
      </c>
      <c r="M57" s="251">
        <v>20764308.400000002</v>
      </c>
      <c r="N57" s="251">
        <v>15058980.790000001</v>
      </c>
      <c r="O57" s="251">
        <v>15058980.790000001</v>
      </c>
      <c r="P57" s="181"/>
      <c r="Q57" s="182"/>
    </row>
    <row r="58" spans="1:17" s="31" customFormat="1" ht="36">
      <c r="A58" s="183"/>
      <c r="B58" s="184"/>
      <c r="C58" s="184"/>
      <c r="D58" s="184"/>
      <c r="E58" s="184">
        <v>213</v>
      </c>
      <c r="F58" s="184"/>
      <c r="G58" s="186" t="s">
        <v>254</v>
      </c>
      <c r="H58" s="188" t="s">
        <v>303</v>
      </c>
      <c r="I58" s="230">
        <v>1552</v>
      </c>
      <c r="J58" s="230">
        <v>1552</v>
      </c>
      <c r="K58" s="228">
        <f>IFERROR(J58/I58,0)</f>
        <v>1</v>
      </c>
      <c r="L58" s="252">
        <v>1513903</v>
      </c>
      <c r="M58" s="251">
        <v>1513903</v>
      </c>
      <c r="N58" s="251">
        <v>1511290</v>
      </c>
      <c r="O58" s="253">
        <v>1511290</v>
      </c>
      <c r="P58" s="228">
        <f>IFERROR(M58/L58,0)</f>
        <v>1</v>
      </c>
      <c r="Q58" s="229">
        <f>IFERROR(K58/P58,0)</f>
        <v>1</v>
      </c>
    </row>
    <row r="59" spans="1:17" s="31" customFormat="1" ht="41.45" customHeight="1">
      <c r="A59" s="183"/>
      <c r="B59" s="184"/>
      <c r="C59" s="184"/>
      <c r="D59" s="184"/>
      <c r="E59" s="184">
        <v>215</v>
      </c>
      <c r="F59" s="184"/>
      <c r="G59" s="186" t="s">
        <v>255</v>
      </c>
      <c r="H59" s="188" t="s">
        <v>369</v>
      </c>
      <c r="I59" s="230">
        <v>16000</v>
      </c>
      <c r="J59" s="230">
        <v>16000</v>
      </c>
      <c r="K59" s="228">
        <f>IFERROR(J59/I59,0)</f>
        <v>1</v>
      </c>
      <c r="L59" s="252">
        <v>19295236.050000001</v>
      </c>
      <c r="M59" s="251">
        <v>19250405.400000002</v>
      </c>
      <c r="N59" s="251">
        <v>13547690.790000001</v>
      </c>
      <c r="O59" s="253">
        <v>13547690.790000001</v>
      </c>
      <c r="P59" s="228">
        <f>IFERROR(M59/L59,0)</f>
        <v>0.99767659489192939</v>
      </c>
      <c r="Q59" s="229">
        <f>IFERROR(K59/P59,0)</f>
        <v>1.002328815890807</v>
      </c>
    </row>
    <row r="60" spans="1:17" s="31" customFormat="1" ht="38.25">
      <c r="A60" s="183">
        <v>4</v>
      </c>
      <c r="B60" s="184"/>
      <c r="C60" s="184"/>
      <c r="D60" s="184"/>
      <c r="E60" s="184"/>
      <c r="F60" s="184"/>
      <c r="G60" s="179" t="s">
        <v>257</v>
      </c>
      <c r="H60" s="188"/>
      <c r="I60" s="230"/>
      <c r="J60" s="230"/>
      <c r="K60" s="181"/>
      <c r="L60" s="251">
        <v>1340580220.4400001</v>
      </c>
      <c r="M60" s="251">
        <v>1339157298.1800001</v>
      </c>
      <c r="N60" s="251">
        <v>1281926086.3399999</v>
      </c>
      <c r="O60" s="251">
        <v>1281926086.3399999</v>
      </c>
      <c r="P60" s="181"/>
      <c r="Q60" s="182"/>
    </row>
    <row r="61" spans="1:17" s="31" customFormat="1" ht="15" customHeight="1">
      <c r="A61" s="183"/>
      <c r="B61" s="184">
        <v>2</v>
      </c>
      <c r="C61" s="184"/>
      <c r="D61" s="184"/>
      <c r="E61" s="184"/>
      <c r="F61" s="184"/>
      <c r="G61" s="186" t="s">
        <v>205</v>
      </c>
      <c r="H61" s="188"/>
      <c r="I61" s="230"/>
      <c r="J61" s="230"/>
      <c r="K61" s="181"/>
      <c r="L61" s="251">
        <v>1340580220.4400001</v>
      </c>
      <c r="M61" s="251">
        <v>1339157298.1800001</v>
      </c>
      <c r="N61" s="251">
        <v>1281926086.3399999</v>
      </c>
      <c r="O61" s="251">
        <v>1281926086.3399999</v>
      </c>
      <c r="P61" s="181"/>
      <c r="Q61" s="182"/>
    </row>
    <row r="62" spans="1:17" s="31" customFormat="1" ht="12.75">
      <c r="A62" s="183"/>
      <c r="B62" s="184"/>
      <c r="C62" s="184">
        <v>1</v>
      </c>
      <c r="D62" s="184"/>
      <c r="E62" s="184"/>
      <c r="F62" s="184"/>
      <c r="G62" s="186" t="s">
        <v>258</v>
      </c>
      <c r="H62" s="188"/>
      <c r="I62" s="230"/>
      <c r="J62" s="230"/>
      <c r="K62" s="181"/>
      <c r="L62" s="251">
        <v>385835020.40000004</v>
      </c>
      <c r="M62" s="251">
        <v>385681422.40000004</v>
      </c>
      <c r="N62" s="251">
        <v>371361533.76999998</v>
      </c>
      <c r="O62" s="251">
        <v>371361533.76999998</v>
      </c>
      <c r="P62" s="181"/>
      <c r="Q62" s="182"/>
    </row>
    <row r="63" spans="1:17" s="31" customFormat="1" ht="12.75">
      <c r="A63" s="183"/>
      <c r="B63" s="184"/>
      <c r="C63" s="184"/>
      <c r="D63" s="184">
        <v>1</v>
      </c>
      <c r="E63" s="184"/>
      <c r="F63" s="184"/>
      <c r="G63" s="186" t="s">
        <v>259</v>
      </c>
      <c r="H63" s="188"/>
      <c r="I63" s="230"/>
      <c r="J63" s="230"/>
      <c r="K63" s="181"/>
      <c r="L63" s="251">
        <v>190468389.23000002</v>
      </c>
      <c r="M63" s="251">
        <v>190431135.33000001</v>
      </c>
      <c r="N63" s="251">
        <v>181842636.01000002</v>
      </c>
      <c r="O63" s="251">
        <v>181842636.01000002</v>
      </c>
      <c r="P63" s="181"/>
      <c r="Q63" s="182"/>
    </row>
    <row r="64" spans="1:17" s="31" customFormat="1" ht="24">
      <c r="A64" s="183"/>
      <c r="B64" s="184"/>
      <c r="C64" s="184"/>
      <c r="D64" s="184"/>
      <c r="E64" s="184">
        <v>203</v>
      </c>
      <c r="F64" s="184"/>
      <c r="G64" s="186" t="s">
        <v>260</v>
      </c>
      <c r="H64" s="188" t="s">
        <v>373</v>
      </c>
      <c r="I64" s="230">
        <v>511000</v>
      </c>
      <c r="J64" s="230">
        <v>511000</v>
      </c>
      <c r="K64" s="228">
        <f>IFERROR(J64/I64,0)</f>
        <v>1</v>
      </c>
      <c r="L64" s="252">
        <v>190468389.23000002</v>
      </c>
      <c r="M64" s="251">
        <v>190431135.33000001</v>
      </c>
      <c r="N64" s="251">
        <v>181842636.01000002</v>
      </c>
      <c r="O64" s="253">
        <v>181842636.01000002</v>
      </c>
      <c r="P64" s="228">
        <f>IFERROR(M64/L64,0)</f>
        <v>0.99980440901426948</v>
      </c>
      <c r="Q64" s="229">
        <f>IFERROR(K64/P64,0)</f>
        <v>1.0001956292490481</v>
      </c>
    </row>
    <row r="65" spans="1:17" s="31" customFormat="1" ht="36">
      <c r="A65" s="183"/>
      <c r="B65" s="184"/>
      <c r="C65" s="184"/>
      <c r="D65" s="184">
        <v>3</v>
      </c>
      <c r="E65" s="184"/>
      <c r="F65" s="184"/>
      <c r="G65" s="186" t="s">
        <v>250</v>
      </c>
      <c r="H65" s="188"/>
      <c r="I65" s="230"/>
      <c r="J65" s="230"/>
      <c r="K65" s="181"/>
      <c r="L65" s="251">
        <v>100136916.59</v>
      </c>
      <c r="M65" s="251">
        <v>100050549.91000001</v>
      </c>
      <c r="N65" s="251">
        <v>95671956.61999999</v>
      </c>
      <c r="O65" s="251">
        <v>95671956.61999999</v>
      </c>
      <c r="P65" s="181"/>
      <c r="Q65" s="182"/>
    </row>
    <row r="66" spans="1:17" s="31" customFormat="1" ht="36">
      <c r="A66" s="183"/>
      <c r="B66" s="184"/>
      <c r="C66" s="184"/>
      <c r="D66" s="184"/>
      <c r="E66" s="184">
        <v>206</v>
      </c>
      <c r="F66" s="184"/>
      <c r="G66" s="186" t="s">
        <v>262</v>
      </c>
      <c r="H66" s="188" t="s">
        <v>1044</v>
      </c>
      <c r="I66" s="476">
        <v>16.143000000000001</v>
      </c>
      <c r="J66" s="476">
        <v>7.07</v>
      </c>
      <c r="K66" s="228">
        <f>IFERROR(J66/I66,0)</f>
        <v>0.43796072601127423</v>
      </c>
      <c r="L66" s="252">
        <v>100136916.59</v>
      </c>
      <c r="M66" s="251">
        <v>100050549.91000001</v>
      </c>
      <c r="N66" s="251">
        <v>95671956.61999999</v>
      </c>
      <c r="O66" s="253">
        <v>95671956.61999999</v>
      </c>
      <c r="P66" s="228">
        <f>IFERROR(M66/L66,0)</f>
        <v>0.99913751408630236</v>
      </c>
      <c r="Q66" s="229">
        <f>IFERROR(K66/P66,0)</f>
        <v>0.43833878704052398</v>
      </c>
    </row>
    <row r="67" spans="1:17" s="31" customFormat="1" ht="24">
      <c r="A67" s="183"/>
      <c r="B67" s="184"/>
      <c r="C67" s="184"/>
      <c r="D67" s="184">
        <v>5</v>
      </c>
      <c r="E67" s="184"/>
      <c r="F67" s="184"/>
      <c r="G67" s="186" t="s">
        <v>264</v>
      </c>
      <c r="H67" s="188"/>
      <c r="I67" s="477"/>
      <c r="J67" s="477"/>
      <c r="K67" s="181"/>
      <c r="L67" s="251">
        <v>95229714.579999998</v>
      </c>
      <c r="M67" s="251">
        <v>95199737.159999996</v>
      </c>
      <c r="N67" s="251">
        <v>93846941.140000015</v>
      </c>
      <c r="O67" s="251">
        <v>93846941.140000015</v>
      </c>
      <c r="P67" s="181"/>
      <c r="Q67" s="182"/>
    </row>
    <row r="68" spans="1:17" s="31" customFormat="1" ht="33.75">
      <c r="A68" s="183"/>
      <c r="B68" s="184"/>
      <c r="C68" s="184"/>
      <c r="D68" s="184"/>
      <c r="E68" s="184">
        <v>207</v>
      </c>
      <c r="F68" s="184"/>
      <c r="G68" s="186" t="s">
        <v>265</v>
      </c>
      <c r="H68" s="455" t="s">
        <v>1045</v>
      </c>
      <c r="I68" s="478">
        <v>5999935.2999999998</v>
      </c>
      <c r="J68" s="478">
        <v>5999935.2999999998</v>
      </c>
      <c r="K68" s="228">
        <f>IFERROR(J68/I68,0)</f>
        <v>1</v>
      </c>
      <c r="L68" s="252">
        <v>70807905.579999998</v>
      </c>
      <c r="M68" s="251">
        <v>70778045.560000002</v>
      </c>
      <c r="N68" s="251">
        <v>70215458.750000015</v>
      </c>
      <c r="O68" s="253">
        <v>70215458.750000015</v>
      </c>
      <c r="P68" s="228">
        <f>IFERROR(M68/L68,0)</f>
        <v>0.99957829539293097</v>
      </c>
      <c r="Q68" s="229">
        <f>IFERROR(K68/P68,0)</f>
        <v>1.00042188251687</v>
      </c>
    </row>
    <row r="69" spans="1:17" s="31" customFormat="1" ht="12.75">
      <c r="A69" s="183"/>
      <c r="B69" s="184"/>
      <c r="C69" s="184"/>
      <c r="D69" s="184"/>
      <c r="E69" s="184">
        <v>208</v>
      </c>
      <c r="F69" s="184"/>
      <c r="G69" s="186" t="s">
        <v>267</v>
      </c>
      <c r="H69" s="188" t="s">
        <v>379</v>
      </c>
      <c r="I69" s="477">
        <v>35000</v>
      </c>
      <c r="J69" s="477">
        <v>35000</v>
      </c>
      <c r="K69" s="228">
        <f>IFERROR(J69/I69,0)</f>
        <v>1</v>
      </c>
      <c r="L69" s="252">
        <v>24421809</v>
      </c>
      <c r="M69" s="251">
        <v>24421691.599999998</v>
      </c>
      <c r="N69" s="251">
        <v>23631482.390000001</v>
      </c>
      <c r="O69" s="253">
        <v>23631482.390000001</v>
      </c>
      <c r="P69" s="228">
        <f>IFERROR(M69/L69,0)</f>
        <v>0.99999519282130156</v>
      </c>
      <c r="Q69" s="229">
        <f>IFERROR(K69/P69,0)</f>
        <v>1.0000048072018075</v>
      </c>
    </row>
    <row r="70" spans="1:17" s="31" customFormat="1" ht="24">
      <c r="A70" s="183"/>
      <c r="B70" s="184"/>
      <c r="C70" s="184">
        <v>2</v>
      </c>
      <c r="D70" s="184"/>
      <c r="E70" s="184"/>
      <c r="F70" s="184"/>
      <c r="G70" s="186" t="s">
        <v>269</v>
      </c>
      <c r="H70" s="188"/>
      <c r="I70" s="477"/>
      <c r="J70" s="477"/>
      <c r="K70" s="181"/>
      <c r="L70" s="251">
        <v>954745200.03999996</v>
      </c>
      <c r="M70" s="251">
        <v>953475875.77999997</v>
      </c>
      <c r="N70" s="251">
        <v>910564552.56999993</v>
      </c>
      <c r="O70" s="251">
        <v>910564552.56999993</v>
      </c>
      <c r="P70" s="181"/>
      <c r="Q70" s="182"/>
    </row>
    <row r="71" spans="1:17" s="31" customFormat="1" ht="12.75">
      <c r="A71" s="183"/>
      <c r="B71" s="184"/>
      <c r="C71" s="184"/>
      <c r="D71" s="184">
        <v>1</v>
      </c>
      <c r="E71" s="184"/>
      <c r="F71" s="184"/>
      <c r="G71" s="186" t="s">
        <v>270</v>
      </c>
      <c r="H71" s="188"/>
      <c r="I71" s="477"/>
      <c r="J71" s="477"/>
      <c r="K71" s="181"/>
      <c r="L71" s="251">
        <v>474012822.25</v>
      </c>
      <c r="M71" s="251">
        <v>472919434.62</v>
      </c>
      <c r="N71" s="251">
        <v>438385624.99000001</v>
      </c>
      <c r="O71" s="251">
        <v>438385624.99000001</v>
      </c>
      <c r="P71" s="181"/>
      <c r="Q71" s="182"/>
    </row>
    <row r="72" spans="1:17" s="31" customFormat="1" ht="29.25" customHeight="1">
      <c r="A72" s="183"/>
      <c r="B72" s="184"/>
      <c r="C72" s="184"/>
      <c r="D72" s="184"/>
      <c r="E72" s="184">
        <v>211</v>
      </c>
      <c r="F72" s="184"/>
      <c r="G72" s="186" t="s">
        <v>271</v>
      </c>
      <c r="H72" s="188" t="s">
        <v>381</v>
      </c>
      <c r="I72" s="477">
        <v>400000</v>
      </c>
      <c r="J72" s="477">
        <v>280000</v>
      </c>
      <c r="K72" s="228">
        <f t="shared" ref="K72:K77" si="0">IFERROR(J72/I72,0)</f>
        <v>0.7</v>
      </c>
      <c r="L72" s="252">
        <v>6051965.25</v>
      </c>
      <c r="M72" s="251">
        <v>5869640.1400000006</v>
      </c>
      <c r="N72" s="251">
        <v>5028391.1400000006</v>
      </c>
      <c r="O72" s="253">
        <v>5028391.1400000006</v>
      </c>
      <c r="P72" s="228">
        <f t="shared" ref="P72:P77" si="1">IFERROR(M72/L72,0)</f>
        <v>0.96987340434580327</v>
      </c>
      <c r="Q72" s="229">
        <f t="shared" ref="Q72:Q77" si="2">IFERROR(K72/P72,0)</f>
        <v>0.721743680013746</v>
      </c>
    </row>
    <row r="73" spans="1:17" s="31" customFormat="1" ht="51.75" customHeight="1">
      <c r="A73" s="183"/>
      <c r="B73" s="184"/>
      <c r="C73" s="184"/>
      <c r="D73" s="184"/>
      <c r="E73" s="184">
        <v>215</v>
      </c>
      <c r="F73" s="184"/>
      <c r="G73" s="186" t="s">
        <v>273</v>
      </c>
      <c r="H73" s="188" t="s">
        <v>310</v>
      </c>
      <c r="I73" s="477">
        <v>7</v>
      </c>
      <c r="J73" s="477">
        <v>7</v>
      </c>
      <c r="K73" s="228">
        <f t="shared" si="0"/>
        <v>1</v>
      </c>
      <c r="L73" s="252">
        <v>7403800.2600000007</v>
      </c>
      <c r="M73" s="251">
        <v>7384388.0100000007</v>
      </c>
      <c r="N73" s="251">
        <v>6815875.9800000004</v>
      </c>
      <c r="O73" s="253">
        <v>6815875.9800000004</v>
      </c>
      <c r="P73" s="228">
        <f t="shared" si="1"/>
        <v>0.9973780694618577</v>
      </c>
      <c r="Q73" s="229">
        <f t="shared" si="2"/>
        <v>1.0026288231297857</v>
      </c>
    </row>
    <row r="74" spans="1:17" s="31" customFormat="1" ht="54" customHeight="1">
      <c r="A74" s="183"/>
      <c r="B74" s="184"/>
      <c r="C74" s="184"/>
      <c r="D74" s="184"/>
      <c r="E74" s="184">
        <v>216</v>
      </c>
      <c r="F74" s="184"/>
      <c r="G74" s="459" t="s">
        <v>274</v>
      </c>
      <c r="H74" s="455" t="s">
        <v>1045</v>
      </c>
      <c r="I74" s="476">
        <v>170192.57</v>
      </c>
      <c r="J74" s="476">
        <v>117551.44</v>
      </c>
      <c r="K74" s="228">
        <f>+J74/I74</f>
        <v>0.69069666202231972</v>
      </c>
      <c r="L74" s="252">
        <v>200195905.75000003</v>
      </c>
      <c r="M74" s="251">
        <v>199912591.58000001</v>
      </c>
      <c r="N74" s="251">
        <v>187347656.85000002</v>
      </c>
      <c r="O74" s="253">
        <v>187347656.85000002</v>
      </c>
      <c r="P74" s="228">
        <f t="shared" si="1"/>
        <v>0.99858481536403743</v>
      </c>
      <c r="Q74" s="229">
        <f t="shared" si="2"/>
        <v>0.69167551057796117</v>
      </c>
    </row>
    <row r="75" spans="1:17" s="31" customFormat="1" ht="48.75" customHeight="1">
      <c r="A75" s="183"/>
      <c r="B75" s="184"/>
      <c r="C75" s="184"/>
      <c r="D75" s="184"/>
      <c r="E75" s="184">
        <v>217</v>
      </c>
      <c r="F75" s="184"/>
      <c r="G75" s="186" t="s">
        <v>275</v>
      </c>
      <c r="H75" s="188" t="s">
        <v>310</v>
      </c>
      <c r="I75" s="230">
        <v>16</v>
      </c>
      <c r="J75" s="230">
        <v>15</v>
      </c>
      <c r="K75" s="228">
        <f t="shared" si="0"/>
        <v>0.9375</v>
      </c>
      <c r="L75" s="252">
        <v>78318849</v>
      </c>
      <c r="M75" s="251">
        <v>77935374.020000011</v>
      </c>
      <c r="N75" s="251">
        <v>68842803.549999997</v>
      </c>
      <c r="O75" s="253">
        <v>68842803.549999997</v>
      </c>
      <c r="P75" s="228">
        <f t="shared" si="1"/>
        <v>0.99510366936061601</v>
      </c>
      <c r="Q75" s="229">
        <f t="shared" si="2"/>
        <v>0.9421128962396168</v>
      </c>
    </row>
    <row r="76" spans="1:17" s="31" customFormat="1" ht="48" customHeight="1">
      <c r="A76" s="183"/>
      <c r="B76" s="184"/>
      <c r="C76" s="184"/>
      <c r="D76" s="184"/>
      <c r="E76" s="184">
        <v>218</v>
      </c>
      <c r="F76" s="184"/>
      <c r="G76" s="186" t="s">
        <v>276</v>
      </c>
      <c r="H76" s="455" t="s">
        <v>1045</v>
      </c>
      <c r="I76" s="231">
        <v>146191.5</v>
      </c>
      <c r="J76" s="231">
        <v>146191.5</v>
      </c>
      <c r="K76" s="228">
        <f t="shared" si="0"/>
        <v>1</v>
      </c>
      <c r="L76" s="252">
        <v>158573261.72</v>
      </c>
      <c r="M76" s="251">
        <v>158380532.84</v>
      </c>
      <c r="N76" s="251">
        <v>151736207.19</v>
      </c>
      <c r="O76" s="253">
        <v>151736207.19</v>
      </c>
      <c r="P76" s="228">
        <f t="shared" si="1"/>
        <v>0.99878460669907698</v>
      </c>
      <c r="Q76" s="229">
        <f t="shared" si="2"/>
        <v>1.0012168722793393</v>
      </c>
    </row>
    <row r="77" spans="1:17" s="31" customFormat="1" ht="48">
      <c r="A77" s="183"/>
      <c r="B77" s="184"/>
      <c r="C77" s="184"/>
      <c r="D77" s="184"/>
      <c r="E77" s="184">
        <v>219</v>
      </c>
      <c r="F77" s="184"/>
      <c r="G77" s="186" t="s">
        <v>277</v>
      </c>
      <c r="H77" s="455" t="s">
        <v>1046</v>
      </c>
      <c r="I77" s="230">
        <v>17</v>
      </c>
      <c r="J77" s="230">
        <v>17</v>
      </c>
      <c r="K77" s="228">
        <f t="shared" si="0"/>
        <v>1</v>
      </c>
      <c r="L77" s="252">
        <v>23469040.27</v>
      </c>
      <c r="M77" s="251">
        <v>23436908.029999997</v>
      </c>
      <c r="N77" s="251">
        <v>18614690.279999997</v>
      </c>
      <c r="O77" s="253">
        <v>18614690.279999997</v>
      </c>
      <c r="P77" s="228">
        <f t="shared" si="1"/>
        <v>0.99863086689398728</v>
      </c>
      <c r="Q77" s="229">
        <f t="shared" si="2"/>
        <v>1.0013710102014681</v>
      </c>
    </row>
    <row r="78" spans="1:17" s="31" customFormat="1" ht="12.75">
      <c r="A78" s="183"/>
      <c r="B78" s="184"/>
      <c r="C78" s="184"/>
      <c r="D78" s="184">
        <v>3</v>
      </c>
      <c r="E78" s="184"/>
      <c r="F78" s="184"/>
      <c r="G78" s="186" t="s">
        <v>278</v>
      </c>
      <c r="H78" s="188"/>
      <c r="I78" s="230"/>
      <c r="J78" s="230"/>
      <c r="K78" s="181"/>
      <c r="L78" s="251">
        <v>68083744.030000001</v>
      </c>
      <c r="M78" s="251">
        <v>68049874.930000007</v>
      </c>
      <c r="N78" s="251">
        <v>66741323.799999997</v>
      </c>
      <c r="O78" s="251">
        <v>66741323.799999997</v>
      </c>
      <c r="P78" s="181"/>
      <c r="Q78" s="182"/>
    </row>
    <row r="79" spans="1:17" s="31" customFormat="1" ht="60" customHeight="1">
      <c r="A79" s="183"/>
      <c r="B79" s="184"/>
      <c r="C79" s="184"/>
      <c r="D79" s="184"/>
      <c r="E79" s="184">
        <v>222</v>
      </c>
      <c r="F79" s="184"/>
      <c r="G79" s="186" t="s">
        <v>279</v>
      </c>
      <c r="H79" s="188" t="s">
        <v>381</v>
      </c>
      <c r="I79" s="230">
        <v>1452</v>
      </c>
      <c r="J79" s="230">
        <v>3405</v>
      </c>
      <c r="K79" s="228">
        <f>IFERROR(J79/I79,0)</f>
        <v>2.3450413223140494</v>
      </c>
      <c r="L79" s="252">
        <v>68083744.030000001</v>
      </c>
      <c r="M79" s="251">
        <v>68049874.930000007</v>
      </c>
      <c r="N79" s="251">
        <v>66741323.799999997</v>
      </c>
      <c r="O79" s="253">
        <v>66741323.799999997</v>
      </c>
      <c r="P79" s="228">
        <f>IFERROR(M79/L79,0)</f>
        <v>0.9995025376397475</v>
      </c>
      <c r="Q79" s="229">
        <f>IFERROR(K79/P79,0)</f>
        <v>2.3462084727185322</v>
      </c>
    </row>
    <row r="80" spans="1:17" s="31" customFormat="1" ht="12.75">
      <c r="A80" s="183"/>
      <c r="B80" s="184"/>
      <c r="C80" s="184"/>
      <c r="D80" s="184">
        <v>4</v>
      </c>
      <c r="E80" s="184"/>
      <c r="F80" s="184"/>
      <c r="G80" s="186" t="s">
        <v>280</v>
      </c>
      <c r="H80" s="188"/>
      <c r="I80" s="230"/>
      <c r="J80" s="230"/>
      <c r="K80" s="181"/>
      <c r="L80" s="251">
        <v>324351848.55999994</v>
      </c>
      <c r="M80" s="251">
        <v>324209781.02999997</v>
      </c>
      <c r="N80" s="251">
        <v>317410069.50999999</v>
      </c>
      <c r="O80" s="251">
        <v>317410069.50999999</v>
      </c>
      <c r="P80" s="181"/>
      <c r="Q80" s="182"/>
    </row>
    <row r="81" spans="1:17" s="31" customFormat="1" ht="12.75">
      <c r="A81" s="183"/>
      <c r="B81" s="184"/>
      <c r="C81" s="184"/>
      <c r="D81" s="184"/>
      <c r="E81" s="184">
        <v>223</v>
      </c>
      <c r="F81" s="184"/>
      <c r="G81" s="186" t="s">
        <v>281</v>
      </c>
      <c r="H81" s="188" t="s">
        <v>326</v>
      </c>
      <c r="I81" s="230">
        <v>14727</v>
      </c>
      <c r="J81" s="230">
        <v>14727</v>
      </c>
      <c r="K81" s="228">
        <f>IFERROR(J81/I81,0)</f>
        <v>1</v>
      </c>
      <c r="L81" s="252">
        <v>324351848.55999994</v>
      </c>
      <c r="M81" s="251">
        <v>324209781.02999997</v>
      </c>
      <c r="N81" s="251">
        <v>317410069.50999999</v>
      </c>
      <c r="O81" s="253">
        <v>317410069.50999999</v>
      </c>
      <c r="P81" s="228">
        <f>IFERROR(M81/L81,0)</f>
        <v>0.99956199562101866</v>
      </c>
      <c r="Q81" s="229">
        <f>IFERROR(K81/P81,0)</f>
        <v>1.0004381963108844</v>
      </c>
    </row>
    <row r="82" spans="1:17" s="31" customFormat="1" ht="12.75">
      <c r="A82" s="183"/>
      <c r="B82" s="184"/>
      <c r="C82" s="184"/>
      <c r="D82" s="184">
        <v>5</v>
      </c>
      <c r="E82" s="184"/>
      <c r="F82" s="184"/>
      <c r="G82" s="186" t="s">
        <v>283</v>
      </c>
      <c r="H82" s="188"/>
      <c r="I82" s="230"/>
      <c r="J82" s="230"/>
      <c r="K82" s="181"/>
      <c r="L82" s="251">
        <v>88296785.200000003</v>
      </c>
      <c r="M82" s="251">
        <v>88296785.200000003</v>
      </c>
      <c r="N82" s="251">
        <v>88027534.269999996</v>
      </c>
      <c r="O82" s="251">
        <v>88027534.269999996</v>
      </c>
      <c r="P82" s="181"/>
      <c r="Q82" s="182"/>
    </row>
    <row r="83" spans="1:17" s="31" customFormat="1" ht="48">
      <c r="A83" s="183"/>
      <c r="B83" s="184"/>
      <c r="C83" s="184"/>
      <c r="D83" s="184"/>
      <c r="E83" s="184">
        <v>224</v>
      </c>
      <c r="F83" s="184"/>
      <c r="G83" s="186" t="s">
        <v>284</v>
      </c>
      <c r="H83" s="188" t="s">
        <v>386</v>
      </c>
      <c r="I83" s="230">
        <v>310</v>
      </c>
      <c r="J83" s="477">
        <v>213</v>
      </c>
      <c r="K83" s="228">
        <f>IFERROR(J83/I83,0)</f>
        <v>0.68709677419354842</v>
      </c>
      <c r="L83" s="252">
        <v>88296785.200000003</v>
      </c>
      <c r="M83" s="251">
        <v>88296785.200000003</v>
      </c>
      <c r="N83" s="251">
        <v>88027534.269999996</v>
      </c>
      <c r="O83" s="253">
        <v>88027534.269999996</v>
      </c>
      <c r="P83" s="228">
        <f>IFERROR(M83/L83,0)</f>
        <v>1</v>
      </c>
      <c r="Q83" s="229">
        <f>IFERROR(K83/P83,0)</f>
        <v>0.68709677419354842</v>
      </c>
    </row>
    <row r="84" spans="1:17" s="31" customFormat="1" ht="37.5" customHeight="1">
      <c r="A84" s="183">
        <v>5</v>
      </c>
      <c r="B84" s="184"/>
      <c r="C84" s="184"/>
      <c r="D84" s="184"/>
      <c r="E84" s="184"/>
      <c r="F84" s="184"/>
      <c r="G84" s="179" t="s">
        <v>816</v>
      </c>
      <c r="H84" s="188"/>
      <c r="I84" s="230"/>
      <c r="J84" s="230"/>
      <c r="K84" s="181"/>
      <c r="L84" s="251">
        <v>465737838.27000004</v>
      </c>
      <c r="M84" s="251">
        <v>462457979.66000003</v>
      </c>
      <c r="N84" s="251">
        <v>420841547.00999993</v>
      </c>
      <c r="O84" s="251">
        <v>420841547.00999993</v>
      </c>
      <c r="P84" s="181"/>
      <c r="Q84" s="182"/>
    </row>
    <row r="85" spans="1:17" s="31" customFormat="1" ht="12.75">
      <c r="A85" s="183"/>
      <c r="B85" s="184">
        <v>1</v>
      </c>
      <c r="C85" s="184"/>
      <c r="D85" s="184"/>
      <c r="E85" s="184"/>
      <c r="F85" s="184"/>
      <c r="G85" s="186" t="s">
        <v>241</v>
      </c>
      <c r="H85" s="188"/>
      <c r="I85" s="230"/>
      <c r="J85" s="230"/>
      <c r="K85" s="181"/>
      <c r="L85" s="251">
        <v>464598204.76000005</v>
      </c>
      <c r="M85" s="251">
        <v>461318346.15000004</v>
      </c>
      <c r="N85" s="251">
        <v>419701913.49999994</v>
      </c>
      <c r="O85" s="251">
        <v>419701913.49999994</v>
      </c>
      <c r="P85" s="181"/>
      <c r="Q85" s="182"/>
    </row>
    <row r="86" spans="1:17" s="31" customFormat="1" ht="24">
      <c r="A86" s="183"/>
      <c r="B86" s="184"/>
      <c r="C86" s="184">
        <v>3</v>
      </c>
      <c r="D86" s="184"/>
      <c r="E86" s="184"/>
      <c r="F86" s="184"/>
      <c r="G86" s="186" t="s">
        <v>817</v>
      </c>
      <c r="H86" s="188"/>
      <c r="I86" s="230"/>
      <c r="J86" s="230"/>
      <c r="K86" s="181"/>
      <c r="L86" s="251">
        <v>181402168.44000003</v>
      </c>
      <c r="M86" s="251">
        <v>181293674.95000002</v>
      </c>
      <c r="N86" s="251">
        <v>178764472.87</v>
      </c>
      <c r="O86" s="251">
        <v>178764472.87</v>
      </c>
      <c r="P86" s="181"/>
      <c r="Q86" s="182"/>
    </row>
    <row r="87" spans="1:17" s="31" customFormat="1" ht="12.75">
      <c r="A87" s="183"/>
      <c r="B87" s="184"/>
      <c r="C87" s="184"/>
      <c r="D87" s="184">
        <v>1</v>
      </c>
      <c r="E87" s="184"/>
      <c r="F87" s="184"/>
      <c r="G87" s="186" t="s">
        <v>285</v>
      </c>
      <c r="H87" s="188"/>
      <c r="I87" s="230"/>
      <c r="J87" s="230"/>
      <c r="K87" s="181"/>
      <c r="L87" s="251">
        <v>95269414.030000016</v>
      </c>
      <c r="M87" s="251">
        <v>95249663.270000011</v>
      </c>
      <c r="N87" s="251">
        <v>94469638.980000019</v>
      </c>
      <c r="O87" s="251">
        <v>94469638.980000019</v>
      </c>
      <c r="P87" s="181"/>
      <c r="Q87" s="182"/>
    </row>
    <row r="88" spans="1:17" s="31" customFormat="1" ht="12.75">
      <c r="A88" s="183"/>
      <c r="B88" s="184"/>
      <c r="C88" s="184"/>
      <c r="D88" s="184"/>
      <c r="E88" s="184">
        <v>204</v>
      </c>
      <c r="F88" s="184"/>
      <c r="G88" s="190" t="s">
        <v>286</v>
      </c>
      <c r="H88" s="188" t="s">
        <v>391</v>
      </c>
      <c r="I88" s="230">
        <v>5</v>
      </c>
      <c r="J88" s="230">
        <v>5</v>
      </c>
      <c r="K88" s="228">
        <f>IFERROR(J88/I88,0)</f>
        <v>1</v>
      </c>
      <c r="L88" s="252">
        <v>95269414.030000016</v>
      </c>
      <c r="M88" s="251">
        <v>95249663.270000011</v>
      </c>
      <c r="N88" s="251">
        <v>94469638.980000019</v>
      </c>
      <c r="O88" s="253">
        <v>94469638.980000019</v>
      </c>
      <c r="P88" s="228">
        <f>IFERROR(M88/L88,0)</f>
        <v>0.99979268519491693</v>
      </c>
      <c r="Q88" s="229">
        <f>IFERROR(K88/P88,0)</f>
        <v>1.0002073577934236</v>
      </c>
    </row>
    <row r="89" spans="1:17" s="31" customFormat="1" ht="12.75">
      <c r="A89" s="183"/>
      <c r="B89" s="184"/>
      <c r="C89" s="184"/>
      <c r="D89" s="184">
        <v>5</v>
      </c>
      <c r="E89" s="184"/>
      <c r="F89" s="184"/>
      <c r="G89" s="186" t="s">
        <v>818</v>
      </c>
      <c r="H89" s="188"/>
      <c r="I89" s="230"/>
      <c r="J89" s="230"/>
      <c r="K89" s="181"/>
      <c r="L89" s="251">
        <v>86132754.410000011</v>
      </c>
      <c r="M89" s="251">
        <v>86044011.680000007</v>
      </c>
      <c r="N89" s="251">
        <v>84294833.889999986</v>
      </c>
      <c r="O89" s="251">
        <v>84294833.889999986</v>
      </c>
      <c r="P89" s="181"/>
      <c r="Q89" s="182"/>
    </row>
    <row r="90" spans="1:17" s="31" customFormat="1" ht="12.75">
      <c r="A90" s="183"/>
      <c r="B90" s="184"/>
      <c r="C90" s="184"/>
      <c r="D90" s="184"/>
      <c r="E90" s="184">
        <v>208</v>
      </c>
      <c r="F90" s="184"/>
      <c r="G90" s="190" t="s">
        <v>288</v>
      </c>
      <c r="H90" s="188" t="s">
        <v>391</v>
      </c>
      <c r="I90" s="230">
        <v>40000</v>
      </c>
      <c r="J90" s="230">
        <v>40000</v>
      </c>
      <c r="K90" s="228">
        <f>IFERROR(J90/I90,0)</f>
        <v>1</v>
      </c>
      <c r="L90" s="252">
        <v>86132754.410000011</v>
      </c>
      <c r="M90" s="251">
        <v>86044011.680000007</v>
      </c>
      <c r="N90" s="251">
        <v>84294833.889999986</v>
      </c>
      <c r="O90" s="253">
        <v>84294833.889999986</v>
      </c>
      <c r="P90" s="228">
        <f>IFERROR(M90/L90,0)</f>
        <v>0.99896969822214698</v>
      </c>
      <c r="Q90" s="229">
        <f>IFERROR(K90/P90,0)</f>
        <v>1.0010313643944222</v>
      </c>
    </row>
    <row r="91" spans="1:17" s="31" customFormat="1" ht="12.75">
      <c r="A91" s="183"/>
      <c r="B91" s="184"/>
      <c r="C91" s="184">
        <v>8</v>
      </c>
      <c r="D91" s="184"/>
      <c r="E91" s="184"/>
      <c r="F91" s="178"/>
      <c r="G91" s="186" t="s">
        <v>289</v>
      </c>
      <c r="H91" s="188"/>
      <c r="I91" s="230"/>
      <c r="J91" s="230"/>
      <c r="K91" s="181"/>
      <c r="L91" s="251">
        <v>283196036.32000005</v>
      </c>
      <c r="M91" s="251">
        <v>280024671.19999999</v>
      </c>
      <c r="N91" s="251">
        <v>240937440.62999997</v>
      </c>
      <c r="O91" s="251">
        <v>240937440.62999997</v>
      </c>
      <c r="P91" s="181"/>
      <c r="Q91" s="182"/>
    </row>
    <row r="92" spans="1:17" s="31" customFormat="1" ht="12.75">
      <c r="A92" s="183"/>
      <c r="B92" s="184"/>
      <c r="C92" s="184"/>
      <c r="D92" s="184">
        <v>2</v>
      </c>
      <c r="E92" s="184"/>
      <c r="F92" s="178"/>
      <c r="G92" s="186" t="s">
        <v>819</v>
      </c>
      <c r="H92" s="188"/>
      <c r="I92" s="230"/>
      <c r="J92" s="230"/>
      <c r="K92" s="181"/>
      <c r="L92" s="251">
        <v>8139581.7200000007</v>
      </c>
      <c r="M92" s="251">
        <v>8116679.6500000013</v>
      </c>
      <c r="N92" s="251">
        <v>7503931.870000001</v>
      </c>
      <c r="O92" s="251">
        <v>7503931.870000001</v>
      </c>
      <c r="P92" s="181"/>
      <c r="Q92" s="182"/>
    </row>
    <row r="93" spans="1:17" s="31" customFormat="1" ht="12.75">
      <c r="A93" s="183"/>
      <c r="B93" s="184"/>
      <c r="C93" s="184"/>
      <c r="D93" s="184"/>
      <c r="E93" s="184">
        <v>207</v>
      </c>
      <c r="F93" s="178"/>
      <c r="G93" s="190" t="s">
        <v>290</v>
      </c>
      <c r="H93" s="188" t="s">
        <v>391</v>
      </c>
      <c r="I93" s="230">
        <v>2</v>
      </c>
      <c r="J93" s="230">
        <v>2</v>
      </c>
      <c r="K93" s="228">
        <f>IFERROR(J93/I93,0)</f>
        <v>1</v>
      </c>
      <c r="L93" s="252">
        <v>8139581.7200000007</v>
      </c>
      <c r="M93" s="251">
        <v>8116679.6500000013</v>
      </c>
      <c r="N93" s="251">
        <v>7503931.870000001</v>
      </c>
      <c r="O93" s="253">
        <v>7503931.870000001</v>
      </c>
      <c r="P93" s="228">
        <f>IFERROR(M93/L93,0)</f>
        <v>0.99718633330460626</v>
      </c>
      <c r="Q93" s="229">
        <f>IFERROR(K93/P93,0)</f>
        <v>1.00282160575353</v>
      </c>
    </row>
    <row r="94" spans="1:17" s="31" customFormat="1" ht="12.75">
      <c r="A94" s="183"/>
      <c r="B94" s="184"/>
      <c r="C94" s="184"/>
      <c r="D94" s="184">
        <v>5</v>
      </c>
      <c r="E94" s="184"/>
      <c r="F94" s="178"/>
      <c r="G94" s="186" t="s">
        <v>291</v>
      </c>
      <c r="H94" s="188"/>
      <c r="I94" s="230"/>
      <c r="J94" s="230"/>
      <c r="K94" s="181"/>
      <c r="L94" s="251">
        <v>275056454.60000002</v>
      </c>
      <c r="M94" s="251">
        <v>271907991.55000001</v>
      </c>
      <c r="N94" s="251">
        <v>233433508.75999996</v>
      </c>
      <c r="O94" s="251">
        <v>233433508.75999996</v>
      </c>
      <c r="P94" s="181"/>
      <c r="Q94" s="182"/>
    </row>
    <row r="95" spans="1:17" s="31" customFormat="1" ht="12.75">
      <c r="A95" s="183"/>
      <c r="B95" s="184"/>
      <c r="C95" s="184"/>
      <c r="D95" s="184"/>
      <c r="E95" s="184">
        <v>201</v>
      </c>
      <c r="F95" s="178"/>
      <c r="G95" s="190" t="s">
        <v>292</v>
      </c>
      <c r="H95" s="188" t="s">
        <v>1047</v>
      </c>
      <c r="I95" s="230">
        <v>1</v>
      </c>
      <c r="J95" s="230">
        <v>1</v>
      </c>
      <c r="K95" s="228">
        <f>IFERROR(J95/I95,0)</f>
        <v>1</v>
      </c>
      <c r="L95" s="252">
        <v>273511211.65000004</v>
      </c>
      <c r="M95" s="251">
        <v>270362748.60000002</v>
      </c>
      <c r="N95" s="251">
        <v>231888327.80999997</v>
      </c>
      <c r="O95" s="253">
        <v>231888327.80999997</v>
      </c>
      <c r="P95" s="228">
        <f>IFERROR(M95/L95,0)</f>
        <v>0.98848872398682885</v>
      </c>
      <c r="Q95" s="229">
        <f>IFERROR(K95/P95,0)</f>
        <v>1.0116453286050076</v>
      </c>
    </row>
    <row r="96" spans="1:17" s="31" customFormat="1" ht="24">
      <c r="A96" s="183"/>
      <c r="B96" s="184"/>
      <c r="C96" s="178"/>
      <c r="D96" s="178"/>
      <c r="E96" s="185">
        <v>209</v>
      </c>
      <c r="F96" s="178"/>
      <c r="G96" s="186" t="s">
        <v>703</v>
      </c>
      <c r="H96" s="188" t="s">
        <v>1047</v>
      </c>
      <c r="I96" s="230">
        <v>28500</v>
      </c>
      <c r="J96" s="230">
        <v>28500</v>
      </c>
      <c r="K96" s="228">
        <f>IFERROR(J96/I96,0)</f>
        <v>1</v>
      </c>
      <c r="L96" s="252">
        <v>1545242.95</v>
      </c>
      <c r="M96" s="251">
        <v>1545242.95</v>
      </c>
      <c r="N96" s="251">
        <v>1545180.95</v>
      </c>
      <c r="O96" s="253">
        <v>1545180.95</v>
      </c>
      <c r="P96" s="228">
        <f>IFERROR(M96/L96,0)</f>
        <v>1</v>
      </c>
      <c r="Q96" s="229">
        <f>IFERROR(K96/P96,0)</f>
        <v>1</v>
      </c>
    </row>
    <row r="97" spans="1:17" s="31" customFormat="1" ht="12.75">
      <c r="A97" s="183"/>
      <c r="B97" s="184">
        <v>3</v>
      </c>
      <c r="C97" s="184"/>
      <c r="D97" s="184"/>
      <c r="E97" s="184"/>
      <c r="F97" s="184"/>
      <c r="G97" s="186" t="s">
        <v>820</v>
      </c>
      <c r="H97" s="188"/>
      <c r="I97" s="230"/>
      <c r="J97" s="230"/>
      <c r="K97" s="181"/>
      <c r="L97" s="251">
        <v>1139633.51</v>
      </c>
      <c r="M97" s="251">
        <v>1139633.51</v>
      </c>
      <c r="N97" s="251">
        <v>1139633.51</v>
      </c>
      <c r="O97" s="251">
        <v>1139633.51</v>
      </c>
      <c r="P97" s="181"/>
      <c r="Q97" s="182"/>
    </row>
    <row r="98" spans="1:17" s="31" customFormat="1" ht="24">
      <c r="A98" s="183"/>
      <c r="B98" s="184"/>
      <c r="C98" s="184">
        <v>9</v>
      </c>
      <c r="D98" s="189"/>
      <c r="E98" s="184"/>
      <c r="F98" s="184"/>
      <c r="G98" s="186" t="s">
        <v>294</v>
      </c>
      <c r="H98" s="188"/>
      <c r="I98" s="230"/>
      <c r="J98" s="230"/>
      <c r="K98" s="181"/>
      <c r="L98" s="251">
        <v>1139633.51</v>
      </c>
      <c r="M98" s="251">
        <v>1139633.51</v>
      </c>
      <c r="N98" s="251">
        <v>1139633.51</v>
      </c>
      <c r="O98" s="251">
        <v>1139633.51</v>
      </c>
      <c r="P98" s="181"/>
      <c r="Q98" s="182"/>
    </row>
    <row r="99" spans="1:17" s="31" customFormat="1" ht="12.75">
      <c r="A99" s="183"/>
      <c r="B99" s="184"/>
      <c r="C99" s="184"/>
      <c r="D99" s="189">
        <v>3</v>
      </c>
      <c r="E99" s="184"/>
      <c r="F99" s="184"/>
      <c r="G99" s="186" t="s">
        <v>295</v>
      </c>
      <c r="H99" s="188"/>
      <c r="I99" s="230"/>
      <c r="J99" s="230"/>
      <c r="K99" s="181"/>
      <c r="L99" s="251">
        <v>1139633.51</v>
      </c>
      <c r="M99" s="251">
        <v>1139633.51</v>
      </c>
      <c r="N99" s="251">
        <v>1139633.51</v>
      </c>
      <c r="O99" s="251">
        <v>1139633.51</v>
      </c>
      <c r="P99" s="181"/>
      <c r="Q99" s="182"/>
    </row>
    <row r="100" spans="1:17" s="31" customFormat="1" ht="24">
      <c r="A100" s="183"/>
      <c r="B100" s="184"/>
      <c r="C100" s="184"/>
      <c r="D100" s="189"/>
      <c r="E100" s="184">
        <v>206</v>
      </c>
      <c r="F100" s="184"/>
      <c r="G100" s="186" t="s">
        <v>296</v>
      </c>
      <c r="H100" s="188" t="s">
        <v>404</v>
      </c>
      <c r="I100" s="230">
        <v>102454</v>
      </c>
      <c r="J100" s="230">
        <v>102454</v>
      </c>
      <c r="K100" s="228">
        <f>IFERROR(J100/I100,0)</f>
        <v>1</v>
      </c>
      <c r="L100" s="252">
        <v>1139633.51</v>
      </c>
      <c r="M100" s="251">
        <v>1139633.51</v>
      </c>
      <c r="N100" s="251">
        <v>1139633.51</v>
      </c>
      <c r="O100" s="253">
        <v>1139633.51</v>
      </c>
      <c r="P100" s="228">
        <f>IFERROR(M100/L100,0)</f>
        <v>1</v>
      </c>
      <c r="Q100" s="229">
        <f>IFERROR(K100/P100,0)</f>
        <v>1</v>
      </c>
    </row>
    <row r="101" spans="1:17" s="31" customFormat="1" ht="15" customHeight="1">
      <c r="A101" s="191"/>
      <c r="B101" s="192"/>
      <c r="C101" s="192"/>
      <c r="D101" s="192"/>
      <c r="E101" s="192"/>
      <c r="F101" s="192"/>
      <c r="G101" s="192"/>
      <c r="H101" s="181"/>
      <c r="I101" s="181"/>
      <c r="J101" s="230"/>
      <c r="K101" s="181"/>
      <c r="L101" s="181"/>
      <c r="M101" s="181"/>
      <c r="N101" s="181"/>
      <c r="O101" s="181"/>
      <c r="P101" s="181"/>
      <c r="Q101" s="182"/>
    </row>
    <row r="102" spans="1:17" s="31" customFormat="1" ht="15" customHeight="1">
      <c r="A102" s="396"/>
      <c r="B102" s="397"/>
      <c r="C102" s="397"/>
      <c r="D102" s="397"/>
      <c r="E102" s="397"/>
      <c r="F102" s="397"/>
      <c r="G102" s="398" t="s">
        <v>297</v>
      </c>
      <c r="H102" s="397"/>
      <c r="I102" s="399"/>
      <c r="J102" s="399"/>
      <c r="K102" s="399"/>
      <c r="L102" s="400">
        <f>+L9+L43+L50+L60+L84</f>
        <v>2785700955.0700002</v>
      </c>
      <c r="M102" s="400">
        <f>+M9+M43+M50+M60+M84</f>
        <v>2760954537.1500001</v>
      </c>
      <c r="N102" s="400">
        <f>+N9+N43+N50+N60+N84</f>
        <v>2605396284.29</v>
      </c>
      <c r="O102" s="400">
        <f>+O9+O43+O50+O60+O84</f>
        <v>2605396284.29</v>
      </c>
      <c r="P102" s="397"/>
      <c r="Q102" s="401"/>
    </row>
    <row r="103" spans="1:17">
      <c r="B103" s="16"/>
      <c r="C103" s="16"/>
    </row>
    <row r="104" spans="1:17">
      <c r="B104" s="5"/>
      <c r="C104" s="5"/>
      <c r="L104" s="7"/>
      <c r="M104" s="7"/>
      <c r="O104" s="254"/>
    </row>
    <row r="105" spans="1:17">
      <c r="B105" s="8"/>
      <c r="C105" s="8"/>
      <c r="L105" s="10"/>
      <c r="M105" s="10"/>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5748031496062993" bottom="0.47244094488188981" header="0.19685039370078741" footer="0.19685039370078741"/>
  <pageSetup scale="78" orientation="landscape" r:id="rId1"/>
  <headerFooter scaleWithDoc="0">
    <oddHeader>&amp;C&amp;G</oddHeader>
    <oddFooter>&amp;C&amp;G</oddFooter>
  </headerFooter>
  <legacyDrawingHF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27"/>
  <sheetViews>
    <sheetView showGridLines="0" topLeftCell="A24" zoomScaleNormal="100" zoomScaleSheetLayoutView="115" zoomScalePageLayoutView="130" workbookViewId="0">
      <selection activeCell="F98" sqref="F98"/>
    </sheetView>
  </sheetViews>
  <sheetFormatPr baseColWidth="10" defaultColWidth="11.42578125" defaultRowHeight="15"/>
  <cols>
    <col min="1" max="1" width="13" style="163" customWidth="1"/>
    <col min="2" max="2" width="43" style="163" customWidth="1"/>
    <col min="3" max="3" width="15.28515625" style="163" customWidth="1"/>
    <col min="4" max="6" width="20.7109375" style="163" customWidth="1"/>
    <col min="7" max="7" width="49.28515625" style="163" customWidth="1"/>
    <col min="8" max="16384" width="11.42578125" style="163"/>
  </cols>
  <sheetData>
    <row r="1" spans="1:7" s="161" customFormat="1" ht="24.95" customHeight="1">
      <c r="A1" s="764" t="s">
        <v>160</v>
      </c>
      <c r="B1" s="764"/>
      <c r="C1" s="764"/>
      <c r="D1" s="764"/>
      <c r="E1" s="764"/>
      <c r="F1" s="764"/>
      <c r="G1" s="764"/>
    </row>
    <row r="2" spans="1:7" s="1" customFormat="1" ht="7.9" customHeight="1">
      <c r="A2" s="113"/>
      <c r="B2" s="113"/>
      <c r="C2" s="113"/>
      <c r="D2" s="113"/>
      <c r="E2" s="113"/>
      <c r="F2" s="113"/>
      <c r="G2" s="113"/>
    </row>
    <row r="3" spans="1:7" s="1" customFormat="1" ht="19.149999999999999" customHeight="1">
      <c r="A3" s="770" t="s">
        <v>198</v>
      </c>
      <c r="B3" s="771"/>
      <c r="C3" s="771"/>
      <c r="D3" s="771"/>
      <c r="E3" s="771"/>
      <c r="F3" s="771"/>
      <c r="G3" s="772"/>
    </row>
    <row r="4" spans="1:7" s="1" customFormat="1" ht="19.149999999999999" customHeight="1">
      <c r="A4" s="770" t="s">
        <v>202</v>
      </c>
      <c r="B4" s="771"/>
      <c r="C4" s="771"/>
      <c r="D4" s="771"/>
      <c r="E4" s="771"/>
      <c r="F4" s="771"/>
      <c r="G4" s="772"/>
    </row>
    <row r="5" spans="1:7" s="161" customFormat="1" ht="4.9000000000000004" customHeight="1">
      <c r="A5" s="162"/>
      <c r="B5" s="162"/>
      <c r="C5" s="162"/>
      <c r="D5" s="162"/>
      <c r="E5" s="162"/>
      <c r="F5" s="162"/>
      <c r="G5" s="162"/>
    </row>
    <row r="6" spans="1:7" ht="31.9" customHeight="1">
      <c r="A6" s="765" t="s">
        <v>161</v>
      </c>
      <c r="B6" s="765" t="s">
        <v>168</v>
      </c>
      <c r="C6" s="766" t="s">
        <v>162</v>
      </c>
      <c r="D6" s="768" t="s">
        <v>163</v>
      </c>
      <c r="E6" s="769"/>
      <c r="F6" s="769"/>
      <c r="G6" s="766" t="s">
        <v>164</v>
      </c>
    </row>
    <row r="7" spans="1:7" ht="19.899999999999999" customHeight="1">
      <c r="A7" s="765"/>
      <c r="B7" s="765"/>
      <c r="C7" s="767"/>
      <c r="D7" s="164" t="s">
        <v>165</v>
      </c>
      <c r="E7" s="164" t="s">
        <v>166</v>
      </c>
      <c r="F7" s="165" t="s">
        <v>167</v>
      </c>
      <c r="G7" s="767"/>
    </row>
    <row r="8" spans="1:7" ht="49.15" customHeight="1">
      <c r="A8" s="431" t="s">
        <v>452</v>
      </c>
      <c r="B8" s="212" t="s">
        <v>453</v>
      </c>
      <c r="C8" s="241">
        <v>1</v>
      </c>
      <c r="D8" s="430">
        <v>19012602</v>
      </c>
      <c r="E8" s="430">
        <v>19012602</v>
      </c>
      <c r="F8" s="473">
        <v>18626354.43</v>
      </c>
      <c r="G8" s="166" t="s">
        <v>994</v>
      </c>
    </row>
    <row r="9" spans="1:7" ht="91.9" customHeight="1">
      <c r="A9" s="431" t="s">
        <v>454</v>
      </c>
      <c r="B9" s="212" t="s">
        <v>455</v>
      </c>
      <c r="C9" s="241">
        <v>1</v>
      </c>
      <c r="D9" s="430">
        <v>22251436</v>
      </c>
      <c r="E9" s="430">
        <v>22465515</v>
      </c>
      <c r="F9" s="473">
        <v>19735497.309999999</v>
      </c>
      <c r="G9" s="240" t="s">
        <v>995</v>
      </c>
    </row>
    <row r="10" spans="1:7" ht="144.6" customHeight="1">
      <c r="A10" s="431" t="s">
        <v>456</v>
      </c>
      <c r="B10" s="212" t="s">
        <v>457</v>
      </c>
      <c r="C10" s="241">
        <v>1</v>
      </c>
      <c r="D10" s="430">
        <v>12009808</v>
      </c>
      <c r="E10" s="430">
        <v>10608672.199999999</v>
      </c>
      <c r="F10" s="473">
        <v>10556395.109999999</v>
      </c>
      <c r="G10" s="371" t="s">
        <v>996</v>
      </c>
    </row>
    <row r="11" spans="1:7" ht="129" customHeight="1">
      <c r="A11" s="368" t="s">
        <v>997</v>
      </c>
      <c r="B11" s="369" t="s">
        <v>998</v>
      </c>
      <c r="C11" s="370">
        <v>1</v>
      </c>
      <c r="D11" s="430">
        <v>11259195</v>
      </c>
      <c r="E11" s="430">
        <v>10608672.199999999</v>
      </c>
      <c r="F11" s="473">
        <v>10313133.970000001</v>
      </c>
      <c r="G11" s="371" t="s">
        <v>999</v>
      </c>
    </row>
    <row r="12" spans="1:7" ht="152.44999999999999" customHeight="1">
      <c r="A12" s="431" t="s">
        <v>458</v>
      </c>
      <c r="B12" s="212" t="s">
        <v>459</v>
      </c>
      <c r="C12" s="241">
        <v>1</v>
      </c>
      <c r="D12" s="430">
        <v>10000000</v>
      </c>
      <c r="E12" s="430">
        <v>10000000</v>
      </c>
      <c r="F12" s="473">
        <v>9148596.0999999996</v>
      </c>
      <c r="G12" s="371" t="s">
        <v>1000</v>
      </c>
    </row>
    <row r="13" spans="1:7" ht="183.6" customHeight="1">
      <c r="A13" s="431" t="s">
        <v>460</v>
      </c>
      <c r="B13" s="212" t="s">
        <v>461</v>
      </c>
      <c r="C13" s="241">
        <v>1</v>
      </c>
      <c r="D13" s="430">
        <v>60000000</v>
      </c>
      <c r="E13" s="430">
        <v>60000000</v>
      </c>
      <c r="F13" s="473">
        <v>56082058.32</v>
      </c>
      <c r="G13" s="371" t="s">
        <v>1001</v>
      </c>
    </row>
    <row r="14" spans="1:7" ht="33.6" customHeight="1">
      <c r="A14" s="368" t="s">
        <v>1002</v>
      </c>
      <c r="B14" s="369" t="s">
        <v>1003</v>
      </c>
      <c r="C14" s="370">
        <v>1</v>
      </c>
      <c r="D14" s="430">
        <v>0</v>
      </c>
      <c r="E14" s="430">
        <v>15824000</v>
      </c>
      <c r="F14" s="473">
        <v>13596369.720000001</v>
      </c>
      <c r="G14" s="371" t="s">
        <v>1004</v>
      </c>
    </row>
    <row r="15" spans="1:7" ht="28.15" customHeight="1">
      <c r="A15" s="368" t="s">
        <v>1005</v>
      </c>
      <c r="B15" s="369" t="s">
        <v>1006</v>
      </c>
      <c r="C15" s="370">
        <v>1</v>
      </c>
      <c r="D15" s="430">
        <v>0</v>
      </c>
      <c r="E15" s="430">
        <v>22500000</v>
      </c>
      <c r="F15" s="473">
        <v>22427621.309999999</v>
      </c>
      <c r="G15" s="371" t="s">
        <v>1007</v>
      </c>
    </row>
    <row r="16" spans="1:7" ht="78" customHeight="1">
      <c r="A16" s="368" t="s">
        <v>1008</v>
      </c>
      <c r="B16" s="369" t="s">
        <v>1009</v>
      </c>
      <c r="C16" s="370">
        <v>1</v>
      </c>
      <c r="D16" s="430">
        <v>0</v>
      </c>
      <c r="E16" s="430">
        <v>10000000</v>
      </c>
      <c r="F16" s="473">
        <v>9664773.75</v>
      </c>
      <c r="G16" s="371" t="s">
        <v>1010</v>
      </c>
    </row>
    <row r="17" spans="1:7" ht="78" customHeight="1">
      <c r="A17" s="368" t="s">
        <v>1011</v>
      </c>
      <c r="B17" s="369" t="s">
        <v>1012</v>
      </c>
      <c r="C17" s="370">
        <v>1</v>
      </c>
      <c r="D17" s="430">
        <v>0</v>
      </c>
      <c r="E17" s="430">
        <v>10000000</v>
      </c>
      <c r="F17" s="473">
        <v>9666218.7100000009</v>
      </c>
      <c r="G17" s="371" t="s">
        <v>1010</v>
      </c>
    </row>
    <row r="18" spans="1:7" ht="49.15" customHeight="1">
      <c r="A18" s="368" t="s">
        <v>1013</v>
      </c>
      <c r="B18" s="369" t="s">
        <v>1014</v>
      </c>
      <c r="C18" s="370">
        <v>1</v>
      </c>
      <c r="D18" s="430">
        <v>0</v>
      </c>
      <c r="E18" s="430">
        <v>10000000</v>
      </c>
      <c r="F18" s="473">
        <v>9398502.3499999996</v>
      </c>
      <c r="G18" s="371" t="s">
        <v>1015</v>
      </c>
    </row>
    <row r="19" spans="1:7" ht="101.45" customHeight="1">
      <c r="A19" s="368" t="s">
        <v>1016</v>
      </c>
      <c r="B19" s="369" t="s">
        <v>1017</v>
      </c>
      <c r="C19" s="370">
        <v>1</v>
      </c>
      <c r="D19" s="430">
        <v>0</v>
      </c>
      <c r="E19" s="430">
        <v>10000000</v>
      </c>
      <c r="F19" s="473">
        <v>9103255.1799999997</v>
      </c>
      <c r="G19" s="371" t="s">
        <v>1018</v>
      </c>
    </row>
    <row r="20" spans="1:7" ht="95.45" customHeight="1">
      <c r="A20" s="431" t="s">
        <v>462</v>
      </c>
      <c r="B20" s="212" t="s">
        <v>463</v>
      </c>
      <c r="C20" s="241"/>
      <c r="D20" s="430">
        <v>0</v>
      </c>
      <c r="E20" s="430">
        <v>26113671</v>
      </c>
      <c r="F20" s="473">
        <v>19196303.210000001</v>
      </c>
      <c r="G20" s="371" t="s">
        <v>1019</v>
      </c>
    </row>
    <row r="21" spans="1:7" ht="100.9" customHeight="1">
      <c r="A21" s="431" t="s">
        <v>813</v>
      </c>
      <c r="B21" s="212" t="s">
        <v>814</v>
      </c>
      <c r="C21" s="241">
        <v>1</v>
      </c>
      <c r="D21" s="430">
        <v>0</v>
      </c>
      <c r="E21" s="430">
        <v>20000000</v>
      </c>
      <c r="F21" s="473">
        <v>14040721.060000001</v>
      </c>
      <c r="G21" s="240" t="s">
        <v>815</v>
      </c>
    </row>
    <row r="22" spans="1:7" ht="43.15" customHeight="1">
      <c r="A22" s="368" t="s">
        <v>464</v>
      </c>
      <c r="B22" s="369" t="s">
        <v>1112</v>
      </c>
      <c r="C22" s="370">
        <v>1</v>
      </c>
      <c r="D22" s="430">
        <v>0</v>
      </c>
      <c r="E22" s="430">
        <v>17802000</v>
      </c>
      <c r="F22" s="473">
        <v>16235531.35</v>
      </c>
      <c r="G22" s="371" t="s">
        <v>1020</v>
      </c>
    </row>
    <row r="23" spans="1:7" ht="69" customHeight="1">
      <c r="A23" s="368" t="s">
        <v>465</v>
      </c>
      <c r="B23" s="369" t="s">
        <v>1113</v>
      </c>
      <c r="C23" s="370">
        <v>1</v>
      </c>
      <c r="D23" s="430">
        <v>0</v>
      </c>
      <c r="E23" s="430">
        <v>12288787</v>
      </c>
      <c r="F23" s="473">
        <v>11442921.529999999</v>
      </c>
      <c r="G23" s="371" t="s">
        <v>1021</v>
      </c>
    </row>
    <row r="24" spans="1:7" ht="63.6" customHeight="1">
      <c r="A24" s="368" t="s">
        <v>1022</v>
      </c>
      <c r="B24" s="369" t="s">
        <v>1114</v>
      </c>
      <c r="C24" s="370">
        <v>1</v>
      </c>
      <c r="D24" s="430">
        <v>0</v>
      </c>
      <c r="E24" s="430">
        <v>10000000</v>
      </c>
      <c r="F24" s="473">
        <v>9947571.5999999996</v>
      </c>
      <c r="G24" s="371" t="s">
        <v>1023</v>
      </c>
    </row>
    <row r="25" spans="1:7" ht="30" customHeight="1">
      <c r="A25" s="368" t="s">
        <v>466</v>
      </c>
      <c r="B25" s="369" t="s">
        <v>1115</v>
      </c>
      <c r="C25" s="370">
        <v>1</v>
      </c>
      <c r="D25" s="430">
        <v>0</v>
      </c>
      <c r="E25" s="430">
        <v>40000000</v>
      </c>
      <c r="F25" s="473">
        <v>35733405.149999999</v>
      </c>
      <c r="G25" s="371" t="s">
        <v>1024</v>
      </c>
    </row>
    <row r="27" spans="1:7">
      <c r="A27" s="560" t="s">
        <v>1120</v>
      </c>
    </row>
  </sheetData>
  <autoFilter ref="A7:G25"/>
  <mergeCells count="8">
    <mergeCell ref="A1:G1"/>
    <mergeCell ref="A6:A7"/>
    <mergeCell ref="B6:B7"/>
    <mergeCell ref="C6:C7"/>
    <mergeCell ref="D6:F6"/>
    <mergeCell ref="G6:G7"/>
    <mergeCell ref="A3:G3"/>
    <mergeCell ref="A4:G4"/>
  </mergeCells>
  <printOptions horizontalCentered="1"/>
  <pageMargins left="0.39370078740157483" right="0.39370078740157483" top="1.5748031496062993" bottom="0.55118110236220474" header="0.31496062992125984" footer="0.31496062992125984"/>
  <pageSetup scale="70" fitToWidth="0" fitToHeight="0" pageOrder="overThenDown" orientation="landscape" r:id="rId1"/>
  <headerFooter scaleWithDoc="0">
    <oddHeader>&amp;C&amp;G</oddHeader>
    <oddFooter>&amp;C&amp;G</oddFooter>
  </headerFooter>
  <legacyDrawingHF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23"/>
  <sheetViews>
    <sheetView showGridLines="0" zoomScale="70" zoomScaleNormal="70" zoomScaleSheetLayoutView="70" workbookViewId="0">
      <selection activeCell="A10" sqref="A10"/>
    </sheetView>
  </sheetViews>
  <sheetFormatPr baseColWidth="10" defaultColWidth="8.7109375" defaultRowHeight="13.5"/>
  <cols>
    <col min="1" max="1" width="30.7109375" style="39" customWidth="1"/>
    <col min="2" max="2" width="30.7109375" style="41" customWidth="1"/>
    <col min="3" max="8" width="17.7109375" style="41" customWidth="1"/>
    <col min="9" max="11" width="17.7109375" style="39" customWidth="1"/>
    <col min="12" max="16384" width="8.7109375" style="39"/>
  </cols>
  <sheetData>
    <row r="1" spans="1:11" ht="35.1" customHeight="1">
      <c r="A1" s="782" t="s">
        <v>171</v>
      </c>
      <c r="B1" s="783"/>
      <c r="C1" s="783"/>
      <c r="D1" s="783"/>
      <c r="E1" s="783"/>
      <c r="F1" s="783"/>
      <c r="G1" s="783"/>
      <c r="H1" s="783"/>
      <c r="I1" s="783"/>
      <c r="J1" s="783"/>
      <c r="K1" s="784"/>
    </row>
    <row r="2" spans="1:11" ht="7.5" customHeight="1">
      <c r="A2" s="149"/>
      <c r="B2" s="122"/>
      <c r="C2" s="122"/>
      <c r="D2" s="122"/>
      <c r="E2" s="122"/>
      <c r="F2" s="122"/>
      <c r="G2" s="122"/>
      <c r="H2" s="122"/>
      <c r="I2" s="122"/>
      <c r="J2" s="122"/>
      <c r="K2" s="150"/>
    </row>
    <row r="3" spans="1:11" ht="20.100000000000001" customHeight="1">
      <c r="A3" s="779" t="s">
        <v>198</v>
      </c>
      <c r="B3" s="780"/>
      <c r="C3" s="780"/>
      <c r="D3" s="780"/>
      <c r="E3" s="780"/>
      <c r="F3" s="780"/>
      <c r="G3" s="780"/>
      <c r="H3" s="780"/>
      <c r="I3" s="780"/>
      <c r="J3" s="780"/>
      <c r="K3" s="781"/>
    </row>
    <row r="4" spans="1:11" ht="20.100000000000001" customHeight="1">
      <c r="A4" s="776" t="s">
        <v>203</v>
      </c>
      <c r="B4" s="777"/>
      <c r="C4" s="777"/>
      <c r="D4" s="777"/>
      <c r="E4" s="777"/>
      <c r="F4" s="777"/>
      <c r="G4" s="777"/>
      <c r="H4" s="777"/>
      <c r="I4" s="777"/>
      <c r="J4" s="777"/>
      <c r="K4" s="778"/>
    </row>
    <row r="5" spans="1:11" ht="6" customHeight="1">
      <c r="A5" s="151"/>
      <c r="B5" s="123"/>
      <c r="C5" s="123"/>
      <c r="D5" s="123"/>
      <c r="E5" s="123"/>
      <c r="F5" s="123"/>
      <c r="G5" s="123"/>
      <c r="H5" s="123"/>
      <c r="I5" s="122"/>
      <c r="J5" s="122"/>
      <c r="K5" s="150"/>
    </row>
    <row r="6" spans="1:11" ht="22.9" customHeight="1">
      <c r="A6" s="773" t="s">
        <v>172</v>
      </c>
      <c r="B6" s="774"/>
      <c r="C6" s="774"/>
      <c r="D6" s="774"/>
      <c r="E6" s="774"/>
      <c r="F6" s="774"/>
      <c r="G6" s="774"/>
      <c r="H6" s="774"/>
      <c r="I6" s="774"/>
      <c r="J6" s="774"/>
      <c r="K6" s="775"/>
    </row>
    <row r="7" spans="1:11" ht="6.75" customHeight="1">
      <c r="A7" s="152"/>
      <c r="B7" s="40"/>
      <c r="C7" s="40"/>
      <c r="D7" s="40"/>
      <c r="E7" s="40"/>
      <c r="F7" s="40"/>
      <c r="G7" s="40"/>
      <c r="H7" s="40"/>
      <c r="I7" s="122"/>
      <c r="J7" s="122"/>
      <c r="K7" s="150"/>
    </row>
    <row r="8" spans="1:11" ht="25.5">
      <c r="A8" s="114" t="s">
        <v>173</v>
      </c>
      <c r="B8" s="114" t="s">
        <v>174</v>
      </c>
      <c r="C8" s="114" t="s">
        <v>175</v>
      </c>
      <c r="D8" s="114" t="s">
        <v>176</v>
      </c>
      <c r="E8" s="114" t="s">
        <v>177</v>
      </c>
      <c r="F8" s="114" t="s">
        <v>178</v>
      </c>
      <c r="G8" s="114" t="s">
        <v>179</v>
      </c>
      <c r="H8" s="114" t="s">
        <v>180</v>
      </c>
      <c r="I8" s="114" t="s">
        <v>181</v>
      </c>
      <c r="J8" s="114" t="s">
        <v>191</v>
      </c>
      <c r="K8" s="114" t="s">
        <v>182</v>
      </c>
    </row>
    <row r="9" spans="1:11" ht="13.5" customHeight="1">
      <c r="A9" s="171" t="s">
        <v>1</v>
      </c>
      <c r="B9" s="171" t="s">
        <v>2</v>
      </c>
      <c r="C9" s="171" t="s">
        <v>6</v>
      </c>
      <c r="D9" s="171" t="s">
        <v>3</v>
      </c>
      <c r="E9" s="171" t="s">
        <v>4</v>
      </c>
      <c r="F9" s="171" t="s">
        <v>5</v>
      </c>
      <c r="G9" s="171" t="s">
        <v>7</v>
      </c>
      <c r="H9" s="171" t="s">
        <v>8</v>
      </c>
      <c r="I9" s="171" t="s">
        <v>9</v>
      </c>
      <c r="J9" s="171" t="s">
        <v>10</v>
      </c>
      <c r="K9" s="171" t="s">
        <v>11</v>
      </c>
    </row>
    <row r="10" spans="1:11" ht="83.65" customHeight="1">
      <c r="A10" s="167"/>
      <c r="B10" s="168"/>
      <c r="C10" s="168"/>
      <c r="D10" s="168"/>
      <c r="E10" s="169"/>
      <c r="F10" s="169"/>
      <c r="G10" s="168"/>
      <c r="H10" s="169"/>
      <c r="I10" s="169"/>
      <c r="J10" s="169"/>
      <c r="K10" s="170"/>
    </row>
    <row r="11" spans="1:11" ht="83.65" customHeight="1">
      <c r="A11" s="119"/>
      <c r="B11" s="116"/>
      <c r="C11" s="116"/>
      <c r="D11" s="116"/>
      <c r="E11" s="117"/>
      <c r="F11" s="117"/>
      <c r="G11" s="116"/>
      <c r="H11" s="117"/>
      <c r="I11" s="117"/>
      <c r="J11" s="117"/>
      <c r="K11" s="118"/>
    </row>
    <row r="12" spans="1:11" ht="83.65" customHeight="1">
      <c r="A12" s="119"/>
      <c r="B12" s="116"/>
      <c r="C12" s="116"/>
      <c r="D12" s="116"/>
      <c r="E12" s="117"/>
      <c r="F12" s="117"/>
      <c r="G12" s="116"/>
      <c r="H12" s="117"/>
      <c r="I12" s="117"/>
      <c r="J12" s="117"/>
      <c r="K12" s="118"/>
    </row>
    <row r="13" spans="1:11" ht="83.65" customHeight="1">
      <c r="A13" s="119"/>
      <c r="B13" s="116"/>
      <c r="C13" s="116"/>
      <c r="D13" s="116"/>
      <c r="E13" s="117"/>
      <c r="F13" s="117"/>
      <c r="G13" s="116"/>
      <c r="H13" s="117"/>
      <c r="I13" s="117"/>
      <c r="J13" s="117"/>
      <c r="K13" s="118"/>
    </row>
    <row r="14" spans="1:11" ht="83.65" customHeight="1">
      <c r="A14" s="119"/>
      <c r="B14" s="116"/>
      <c r="C14" s="116"/>
      <c r="D14" s="116"/>
      <c r="E14" s="117"/>
      <c r="F14" s="117"/>
      <c r="G14" s="116"/>
      <c r="H14" s="117"/>
      <c r="I14" s="117"/>
      <c r="J14" s="117"/>
      <c r="K14" s="118"/>
    </row>
    <row r="15" spans="1:11" ht="83.65" customHeight="1">
      <c r="A15" s="119"/>
      <c r="B15" s="116"/>
      <c r="C15" s="116"/>
      <c r="D15" s="116"/>
      <c r="E15" s="117"/>
      <c r="F15" s="117"/>
      <c r="G15" s="116"/>
      <c r="H15" s="117"/>
      <c r="I15" s="117"/>
      <c r="J15" s="117"/>
      <c r="K15" s="118"/>
    </row>
    <row r="16" spans="1:11" ht="83.65" customHeight="1">
      <c r="A16" s="115"/>
      <c r="B16" s="120"/>
      <c r="C16" s="120"/>
      <c r="D16" s="120"/>
      <c r="E16" s="118"/>
      <c r="F16" s="118"/>
      <c r="G16" s="121"/>
      <c r="H16" s="118"/>
      <c r="I16" s="118"/>
      <c r="J16" s="118"/>
      <c r="K16" s="118"/>
    </row>
    <row r="17" spans="1:9" ht="15">
      <c r="A17" s="42"/>
    </row>
    <row r="18" spans="1:9" ht="15">
      <c r="A18" s="42"/>
    </row>
    <row r="19" spans="1:9" ht="15">
      <c r="A19" s="42"/>
    </row>
    <row r="20" spans="1:9" ht="15">
      <c r="A20" s="42"/>
    </row>
    <row r="21" spans="1:9" ht="15">
      <c r="A21" s="42"/>
    </row>
    <row r="22" spans="1:9" s="41" customFormat="1" ht="15">
      <c r="A22" s="42"/>
      <c r="I22" s="39"/>
    </row>
    <row r="23" spans="1:9" s="41" customFormat="1" ht="15">
      <c r="A23" s="42"/>
      <c r="I23" s="39"/>
    </row>
  </sheetData>
  <mergeCells count="4">
    <mergeCell ref="A6:K6"/>
    <mergeCell ref="A4:K4"/>
    <mergeCell ref="A3:K3"/>
    <mergeCell ref="A1:K1"/>
  </mergeCells>
  <phoneticPr fontId="0" type="noConversion"/>
  <conditionalFormatting sqref="A4:A5">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9" orientation="landscape" r:id="rId1"/>
  <headerFooter scaleWithDoc="0">
    <oddHeader>&amp;C&amp;G</oddHeader>
    <oddFooter>&amp;C&amp;G</oddFooter>
  </headerFooter>
  <ignoredErrors>
    <ignoredError sqref="A9:K9" numberStoredAsText="1"/>
  </ignoredErrors>
  <drawing r:id="rId2"/>
  <legacyDrawingHF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16"/>
  <sheetViews>
    <sheetView showGridLines="0" topLeftCell="A97" workbookViewId="0">
      <selection activeCell="H20" sqref="H20"/>
    </sheetView>
  </sheetViews>
  <sheetFormatPr baseColWidth="10" defaultColWidth="11.42578125" defaultRowHeight="13.5"/>
  <cols>
    <col min="1" max="1" width="35.7109375" style="1" customWidth="1"/>
    <col min="2" max="2" width="16.28515625" style="1" customWidth="1"/>
    <col min="3" max="3" width="19.7109375" style="1" customWidth="1"/>
    <col min="4" max="4" width="19" style="1" customWidth="1"/>
    <col min="5" max="5" width="15.7109375" style="1" customWidth="1"/>
    <col min="6" max="6" width="45.7109375" style="1" customWidth="1"/>
    <col min="7" max="13" width="11.42578125" style="1"/>
    <col min="14" max="14" width="14.7109375" style="1" bestFit="1" customWidth="1"/>
    <col min="15" max="16384" width="11.42578125" style="1"/>
  </cols>
  <sheetData>
    <row r="1" spans="1:7" ht="35.1" customHeight="1">
      <c r="A1" s="568" t="s">
        <v>81</v>
      </c>
      <c r="B1" s="569"/>
      <c r="C1" s="569"/>
      <c r="D1" s="569"/>
      <c r="E1" s="569"/>
      <c r="F1" s="570"/>
    </row>
    <row r="2" spans="1:7" ht="5.25" customHeight="1"/>
    <row r="3" spans="1:7" ht="20.100000000000001" customHeight="1">
      <c r="A3" s="571" t="s">
        <v>198</v>
      </c>
      <c r="B3" s="572"/>
      <c r="C3" s="572"/>
      <c r="D3" s="572"/>
      <c r="E3" s="572"/>
      <c r="F3" s="573"/>
    </row>
    <row r="4" spans="1:7" ht="20.100000000000001" customHeight="1">
      <c r="A4" s="571" t="s">
        <v>202</v>
      </c>
      <c r="B4" s="572"/>
      <c r="C4" s="572"/>
      <c r="D4" s="572"/>
      <c r="E4" s="572"/>
      <c r="F4" s="573"/>
    </row>
    <row r="5" spans="1:7" ht="34.9" customHeight="1">
      <c r="A5" s="806" t="s">
        <v>115</v>
      </c>
      <c r="B5" s="807"/>
      <c r="C5" s="807"/>
      <c r="D5" s="807"/>
      <c r="E5" s="807"/>
      <c r="F5" s="808"/>
      <c r="G5" s="3"/>
    </row>
    <row r="6" spans="1:7" ht="34.9" customHeight="1">
      <c r="A6" s="95" t="s">
        <v>91</v>
      </c>
      <c r="B6" s="809" t="s">
        <v>27</v>
      </c>
      <c r="C6" s="810"/>
      <c r="D6" s="811" t="s">
        <v>92</v>
      </c>
      <c r="E6" s="810"/>
      <c r="F6" s="4" t="s">
        <v>94</v>
      </c>
    </row>
    <row r="7" spans="1:7" ht="18" customHeight="1">
      <c r="A7" s="277">
        <v>2375343270</v>
      </c>
      <c r="B7" s="803">
        <v>2785700955.0700016</v>
      </c>
      <c r="C7" s="804"/>
      <c r="D7" s="803">
        <f>+B7-A7</f>
        <v>410357685.0700016</v>
      </c>
      <c r="E7" s="804"/>
      <c r="F7" s="65">
        <f>((B7/A7)-1)*100</f>
        <v>17.275721376893948</v>
      </c>
    </row>
    <row r="8" spans="1:7" ht="9" customHeight="1">
      <c r="A8" s="45"/>
      <c r="B8" s="45"/>
      <c r="C8" s="45"/>
      <c r="D8" s="46"/>
      <c r="E8" s="46"/>
      <c r="F8" s="47"/>
    </row>
    <row r="9" spans="1:7" ht="12" customHeight="1">
      <c r="A9" s="566" t="s">
        <v>120</v>
      </c>
      <c r="B9" s="566" t="s">
        <v>91</v>
      </c>
      <c r="C9" s="566" t="s">
        <v>27</v>
      </c>
      <c r="D9" s="566" t="s">
        <v>53</v>
      </c>
      <c r="E9" s="566" t="s">
        <v>90</v>
      </c>
      <c r="F9" s="107"/>
    </row>
    <row r="10" spans="1:7" ht="12" customHeight="1">
      <c r="A10" s="805"/>
      <c r="B10" s="805"/>
      <c r="C10" s="805"/>
      <c r="D10" s="805"/>
      <c r="E10" s="805"/>
      <c r="F10" s="109" t="s">
        <v>121</v>
      </c>
    </row>
    <row r="11" spans="1:7" ht="12" customHeight="1">
      <c r="A11" s="567"/>
      <c r="B11" s="567"/>
      <c r="C11" s="567"/>
      <c r="D11" s="567"/>
      <c r="E11" s="567"/>
      <c r="F11" s="108"/>
    </row>
    <row r="12" spans="1:7" ht="16.899999999999999" customHeight="1">
      <c r="A12" s="788" t="s">
        <v>839</v>
      </c>
      <c r="B12" s="791">
        <v>0</v>
      </c>
      <c r="C12" s="791">
        <f>22105+1100+5048.75</f>
        <v>28253.75</v>
      </c>
      <c r="D12" s="797" t="s">
        <v>840</v>
      </c>
      <c r="E12" s="797" t="s">
        <v>841</v>
      </c>
      <c r="F12" s="785" t="s">
        <v>842</v>
      </c>
    </row>
    <row r="13" spans="1:7" ht="16.899999999999999" customHeight="1">
      <c r="A13" s="789"/>
      <c r="B13" s="792"/>
      <c r="C13" s="792"/>
      <c r="D13" s="798"/>
      <c r="E13" s="798"/>
      <c r="F13" s="786"/>
    </row>
    <row r="14" spans="1:7" ht="16.899999999999999" customHeight="1">
      <c r="A14" s="790"/>
      <c r="B14" s="793"/>
      <c r="C14" s="793"/>
      <c r="D14" s="799"/>
      <c r="E14" s="799"/>
      <c r="F14" s="787"/>
    </row>
    <row r="15" spans="1:7" ht="16.899999999999999" customHeight="1">
      <c r="A15" s="788" t="s">
        <v>843</v>
      </c>
      <c r="B15" s="791">
        <v>0</v>
      </c>
      <c r="C15" s="791">
        <v>859000</v>
      </c>
      <c r="D15" s="794" t="s">
        <v>844</v>
      </c>
      <c r="E15" s="797" t="s">
        <v>841</v>
      </c>
      <c r="F15" s="785" t="s">
        <v>845</v>
      </c>
    </row>
    <row r="16" spans="1:7" ht="16.899999999999999" customHeight="1">
      <c r="A16" s="789"/>
      <c r="B16" s="792"/>
      <c r="C16" s="792"/>
      <c r="D16" s="795"/>
      <c r="E16" s="798"/>
      <c r="F16" s="786"/>
    </row>
    <row r="17" spans="1:6" ht="16.899999999999999" customHeight="1">
      <c r="A17" s="790"/>
      <c r="B17" s="793"/>
      <c r="C17" s="793"/>
      <c r="D17" s="796"/>
      <c r="E17" s="799"/>
      <c r="F17" s="787"/>
    </row>
    <row r="18" spans="1:6" ht="16.899999999999999" customHeight="1">
      <c r="A18" s="788" t="s">
        <v>846</v>
      </c>
      <c r="B18" s="791">
        <v>0</v>
      </c>
      <c r="C18" s="791">
        <v>8901000</v>
      </c>
      <c r="D18" s="794" t="s">
        <v>847</v>
      </c>
      <c r="E18" s="797" t="s">
        <v>848</v>
      </c>
      <c r="F18" s="785" t="s">
        <v>849</v>
      </c>
    </row>
    <row r="19" spans="1:6" ht="16.899999999999999" customHeight="1">
      <c r="A19" s="789"/>
      <c r="B19" s="792"/>
      <c r="C19" s="792"/>
      <c r="D19" s="795"/>
      <c r="E19" s="798"/>
      <c r="F19" s="786"/>
    </row>
    <row r="20" spans="1:6" ht="16.899999999999999" customHeight="1">
      <c r="A20" s="790"/>
      <c r="B20" s="793"/>
      <c r="C20" s="793"/>
      <c r="D20" s="796"/>
      <c r="E20" s="799"/>
      <c r="F20" s="787"/>
    </row>
    <row r="21" spans="1:6" ht="16.899999999999999" customHeight="1">
      <c r="A21" s="788" t="s">
        <v>850</v>
      </c>
      <c r="B21" s="791">
        <v>0</v>
      </c>
      <c r="C21" s="791">
        <v>15824000</v>
      </c>
      <c r="D21" s="794" t="s">
        <v>851</v>
      </c>
      <c r="E21" s="797" t="s">
        <v>848</v>
      </c>
      <c r="F21" s="785" t="s">
        <v>849</v>
      </c>
    </row>
    <row r="22" spans="1:6" ht="16.899999999999999" customHeight="1">
      <c r="A22" s="789"/>
      <c r="B22" s="792"/>
      <c r="C22" s="792"/>
      <c r="D22" s="795"/>
      <c r="E22" s="798"/>
      <c r="F22" s="786"/>
    </row>
    <row r="23" spans="1:6" ht="16.899999999999999" customHeight="1">
      <c r="A23" s="790"/>
      <c r="B23" s="793"/>
      <c r="C23" s="793"/>
      <c r="D23" s="796"/>
      <c r="E23" s="799"/>
      <c r="F23" s="787"/>
    </row>
    <row r="24" spans="1:6" ht="16.899999999999999" customHeight="1">
      <c r="A24" s="788" t="s">
        <v>852</v>
      </c>
      <c r="B24" s="791">
        <v>0</v>
      </c>
      <c r="C24" s="791">
        <v>22500000</v>
      </c>
      <c r="D24" s="794" t="s">
        <v>853</v>
      </c>
      <c r="E24" s="797" t="s">
        <v>848</v>
      </c>
      <c r="F24" s="785" t="s">
        <v>854</v>
      </c>
    </row>
    <row r="25" spans="1:6" ht="16.899999999999999" customHeight="1">
      <c r="A25" s="789"/>
      <c r="B25" s="792"/>
      <c r="C25" s="792"/>
      <c r="D25" s="795"/>
      <c r="E25" s="798"/>
      <c r="F25" s="786"/>
    </row>
    <row r="26" spans="1:6" ht="16.899999999999999" customHeight="1">
      <c r="A26" s="790"/>
      <c r="B26" s="793"/>
      <c r="C26" s="793"/>
      <c r="D26" s="796"/>
      <c r="E26" s="799"/>
      <c r="F26" s="787"/>
    </row>
    <row r="27" spans="1:6" ht="16.899999999999999" customHeight="1">
      <c r="A27" s="788" t="s">
        <v>855</v>
      </c>
      <c r="B27" s="791">
        <v>0</v>
      </c>
      <c r="C27" s="791">
        <v>10500000</v>
      </c>
      <c r="D27" s="794" t="s">
        <v>853</v>
      </c>
      <c r="E27" s="797" t="s">
        <v>848</v>
      </c>
      <c r="F27" s="785" t="s">
        <v>854</v>
      </c>
    </row>
    <row r="28" spans="1:6" ht="16.899999999999999" customHeight="1">
      <c r="A28" s="789"/>
      <c r="B28" s="792"/>
      <c r="C28" s="792"/>
      <c r="D28" s="795"/>
      <c r="E28" s="798"/>
      <c r="F28" s="786"/>
    </row>
    <row r="29" spans="1:6" ht="16.899999999999999" customHeight="1">
      <c r="A29" s="790"/>
      <c r="B29" s="793"/>
      <c r="C29" s="793"/>
      <c r="D29" s="796"/>
      <c r="E29" s="799"/>
      <c r="F29" s="787"/>
    </row>
    <row r="30" spans="1:6" ht="16.899999999999999" customHeight="1">
      <c r="A30" s="788" t="s">
        <v>856</v>
      </c>
      <c r="B30" s="791">
        <v>0</v>
      </c>
      <c r="C30" s="791">
        <v>1949889.1</v>
      </c>
      <c r="D30" s="794" t="s">
        <v>857</v>
      </c>
      <c r="E30" s="797" t="s">
        <v>841</v>
      </c>
      <c r="F30" s="785" t="s">
        <v>858</v>
      </c>
    </row>
    <row r="31" spans="1:6" ht="16.899999999999999" customHeight="1">
      <c r="A31" s="789"/>
      <c r="B31" s="792"/>
      <c r="C31" s="792"/>
      <c r="D31" s="795"/>
      <c r="E31" s="798"/>
      <c r="F31" s="786"/>
    </row>
    <row r="32" spans="1:6" ht="16.899999999999999" customHeight="1">
      <c r="A32" s="790"/>
      <c r="B32" s="793"/>
      <c r="C32" s="793"/>
      <c r="D32" s="796"/>
      <c r="E32" s="799"/>
      <c r="F32" s="787"/>
    </row>
    <row r="33" spans="1:6" ht="16.899999999999999" customHeight="1">
      <c r="A33" s="788" t="s">
        <v>859</v>
      </c>
      <c r="B33" s="278">
        <v>0</v>
      </c>
      <c r="C33" s="791">
        <v>5000000</v>
      </c>
      <c r="D33" s="794" t="s">
        <v>860</v>
      </c>
      <c r="E33" s="797" t="s">
        <v>848</v>
      </c>
      <c r="F33" s="785" t="s">
        <v>861</v>
      </c>
    </row>
    <row r="34" spans="1:6" ht="16.899999999999999" customHeight="1">
      <c r="A34" s="789"/>
      <c r="B34" s="277"/>
      <c r="C34" s="792"/>
      <c r="D34" s="795"/>
      <c r="E34" s="798"/>
      <c r="F34" s="786"/>
    </row>
    <row r="35" spans="1:6" ht="16.899999999999999" customHeight="1">
      <c r="A35" s="790"/>
      <c r="B35" s="255"/>
      <c r="C35" s="793"/>
      <c r="D35" s="796"/>
      <c r="E35" s="799"/>
      <c r="F35" s="787"/>
    </row>
    <row r="36" spans="1:6" ht="16.899999999999999" customHeight="1">
      <c r="A36" s="788" t="s">
        <v>862</v>
      </c>
      <c r="B36" s="278">
        <v>0</v>
      </c>
      <c r="C36" s="791">
        <v>10000000</v>
      </c>
      <c r="D36" s="794" t="s">
        <v>860</v>
      </c>
      <c r="E36" s="797" t="s">
        <v>848</v>
      </c>
      <c r="F36" s="785" t="s">
        <v>861</v>
      </c>
    </row>
    <row r="37" spans="1:6" ht="16.899999999999999" customHeight="1">
      <c r="A37" s="789"/>
      <c r="B37" s="277"/>
      <c r="C37" s="792"/>
      <c r="D37" s="795"/>
      <c r="E37" s="798"/>
      <c r="F37" s="786"/>
    </row>
    <row r="38" spans="1:6" ht="16.899999999999999" customHeight="1">
      <c r="A38" s="790"/>
      <c r="B38" s="255"/>
      <c r="C38" s="793"/>
      <c r="D38" s="796"/>
      <c r="E38" s="799"/>
      <c r="F38" s="787"/>
    </row>
    <row r="39" spans="1:6" ht="16.899999999999999" customHeight="1">
      <c r="A39" s="788" t="s">
        <v>862</v>
      </c>
      <c r="B39" s="278">
        <v>0</v>
      </c>
      <c r="C39" s="791">
        <v>10000000</v>
      </c>
      <c r="D39" s="794" t="s">
        <v>860</v>
      </c>
      <c r="E39" s="797" t="s">
        <v>848</v>
      </c>
      <c r="F39" s="785" t="s">
        <v>861</v>
      </c>
    </row>
    <row r="40" spans="1:6" ht="16.899999999999999" customHeight="1">
      <c r="A40" s="789"/>
      <c r="B40" s="277"/>
      <c r="C40" s="792"/>
      <c r="D40" s="795"/>
      <c r="E40" s="798"/>
      <c r="F40" s="786"/>
    </row>
    <row r="41" spans="1:6" ht="16.899999999999999" customHeight="1">
      <c r="A41" s="790"/>
      <c r="B41" s="255"/>
      <c r="C41" s="793"/>
      <c r="D41" s="796"/>
      <c r="E41" s="799"/>
      <c r="F41" s="787"/>
    </row>
    <row r="42" spans="1:6" ht="16.899999999999999" customHeight="1">
      <c r="A42" s="788" t="s">
        <v>863</v>
      </c>
      <c r="B42" s="278">
        <v>0</v>
      </c>
      <c r="C42" s="791">
        <v>10000000</v>
      </c>
      <c r="D42" s="794" t="s">
        <v>860</v>
      </c>
      <c r="E42" s="797" t="s">
        <v>848</v>
      </c>
      <c r="F42" s="785" t="s">
        <v>861</v>
      </c>
    </row>
    <row r="43" spans="1:6" ht="16.899999999999999" customHeight="1">
      <c r="A43" s="789"/>
      <c r="B43" s="277"/>
      <c r="C43" s="792"/>
      <c r="D43" s="795"/>
      <c r="E43" s="798"/>
      <c r="F43" s="786"/>
    </row>
    <row r="44" spans="1:6" ht="16.899999999999999" customHeight="1">
      <c r="A44" s="790"/>
      <c r="B44" s="255"/>
      <c r="C44" s="793"/>
      <c r="D44" s="796"/>
      <c r="E44" s="799"/>
      <c r="F44" s="787"/>
    </row>
    <row r="45" spans="1:6" ht="16.899999999999999" customHeight="1">
      <c r="A45" s="788" t="s">
        <v>864</v>
      </c>
      <c r="B45" s="278">
        <v>0</v>
      </c>
      <c r="C45" s="791">
        <v>10000000</v>
      </c>
      <c r="D45" s="794" t="s">
        <v>860</v>
      </c>
      <c r="E45" s="797" t="s">
        <v>848</v>
      </c>
      <c r="F45" s="785" t="s">
        <v>861</v>
      </c>
    </row>
    <row r="46" spans="1:6" ht="16.899999999999999" customHeight="1">
      <c r="A46" s="789"/>
      <c r="B46" s="277"/>
      <c r="C46" s="792"/>
      <c r="D46" s="795"/>
      <c r="E46" s="798"/>
      <c r="F46" s="786"/>
    </row>
    <row r="47" spans="1:6" ht="16.899999999999999" customHeight="1">
      <c r="A47" s="790"/>
      <c r="B47" s="255"/>
      <c r="C47" s="793"/>
      <c r="D47" s="796"/>
      <c r="E47" s="799"/>
      <c r="F47" s="787"/>
    </row>
    <row r="48" spans="1:6" ht="16.899999999999999" customHeight="1">
      <c r="A48" s="788" t="s">
        <v>865</v>
      </c>
      <c r="B48" s="278">
        <v>0</v>
      </c>
      <c r="C48" s="791">
        <v>5000000</v>
      </c>
      <c r="D48" s="794" t="s">
        <v>860</v>
      </c>
      <c r="E48" s="797" t="s">
        <v>848</v>
      </c>
      <c r="F48" s="785" t="s">
        <v>861</v>
      </c>
    </row>
    <row r="49" spans="1:6" ht="16.899999999999999" customHeight="1">
      <c r="A49" s="789"/>
      <c r="B49" s="277"/>
      <c r="C49" s="792"/>
      <c r="D49" s="795"/>
      <c r="E49" s="798"/>
      <c r="F49" s="786"/>
    </row>
    <row r="50" spans="1:6" ht="16.899999999999999" customHeight="1">
      <c r="A50" s="790"/>
      <c r="B50" s="255"/>
      <c r="C50" s="793"/>
      <c r="D50" s="796"/>
      <c r="E50" s="799"/>
      <c r="F50" s="787"/>
    </row>
    <row r="51" spans="1:6" ht="16.899999999999999" customHeight="1">
      <c r="A51" s="788" t="s">
        <v>866</v>
      </c>
      <c r="B51" s="278">
        <v>0</v>
      </c>
      <c r="C51" s="791">
        <v>7000000</v>
      </c>
      <c r="D51" s="794" t="s">
        <v>860</v>
      </c>
      <c r="E51" s="797" t="s">
        <v>848</v>
      </c>
      <c r="F51" s="785" t="s">
        <v>861</v>
      </c>
    </row>
    <row r="52" spans="1:6" ht="16.899999999999999" customHeight="1">
      <c r="A52" s="789"/>
      <c r="B52" s="277"/>
      <c r="C52" s="792"/>
      <c r="D52" s="795"/>
      <c r="E52" s="798"/>
      <c r="F52" s="786"/>
    </row>
    <row r="53" spans="1:6" ht="16.899999999999999" customHeight="1">
      <c r="A53" s="790"/>
      <c r="B53" s="255"/>
      <c r="C53" s="793"/>
      <c r="D53" s="796"/>
      <c r="E53" s="799"/>
      <c r="F53" s="787"/>
    </row>
    <row r="54" spans="1:6" ht="16.899999999999999" customHeight="1">
      <c r="A54" s="788" t="s">
        <v>867</v>
      </c>
      <c r="B54" s="278">
        <v>0</v>
      </c>
      <c r="C54" s="791">
        <v>10000000</v>
      </c>
      <c r="D54" s="794" t="s">
        <v>860</v>
      </c>
      <c r="E54" s="797" t="s">
        <v>848</v>
      </c>
      <c r="F54" s="785" t="s">
        <v>861</v>
      </c>
    </row>
    <row r="55" spans="1:6" ht="16.899999999999999" customHeight="1">
      <c r="A55" s="789"/>
      <c r="B55" s="277"/>
      <c r="C55" s="792"/>
      <c r="D55" s="795"/>
      <c r="E55" s="798"/>
      <c r="F55" s="786"/>
    </row>
    <row r="56" spans="1:6" ht="16.899999999999999" customHeight="1">
      <c r="A56" s="790"/>
      <c r="B56" s="255"/>
      <c r="C56" s="793"/>
      <c r="D56" s="796"/>
      <c r="E56" s="799"/>
      <c r="F56" s="787"/>
    </row>
    <row r="57" spans="1:6" ht="16.899999999999999" customHeight="1">
      <c r="A57" s="788" t="s">
        <v>868</v>
      </c>
      <c r="B57" s="278">
        <v>0</v>
      </c>
      <c r="C57" s="791">
        <v>7000000</v>
      </c>
      <c r="D57" s="794" t="s">
        <v>860</v>
      </c>
      <c r="E57" s="797" t="s">
        <v>848</v>
      </c>
      <c r="F57" s="785" t="s">
        <v>861</v>
      </c>
    </row>
    <row r="58" spans="1:6" ht="16.899999999999999" customHeight="1">
      <c r="A58" s="789"/>
      <c r="B58" s="277"/>
      <c r="C58" s="792"/>
      <c r="D58" s="795"/>
      <c r="E58" s="798"/>
      <c r="F58" s="786"/>
    </row>
    <row r="59" spans="1:6" ht="16.899999999999999" customHeight="1">
      <c r="A59" s="790"/>
      <c r="B59" s="255"/>
      <c r="C59" s="793"/>
      <c r="D59" s="796"/>
      <c r="E59" s="799"/>
      <c r="F59" s="787"/>
    </row>
    <row r="60" spans="1:6" ht="16.899999999999999" customHeight="1">
      <c r="A60" s="788" t="s">
        <v>869</v>
      </c>
      <c r="B60" s="278">
        <v>0</v>
      </c>
      <c r="C60" s="791">
        <v>6000000</v>
      </c>
      <c r="D60" s="794" t="s">
        <v>860</v>
      </c>
      <c r="E60" s="797" t="s">
        <v>848</v>
      </c>
      <c r="F60" s="785" t="s">
        <v>861</v>
      </c>
    </row>
    <row r="61" spans="1:6" ht="16.899999999999999" customHeight="1">
      <c r="A61" s="789"/>
      <c r="B61" s="277"/>
      <c r="C61" s="792"/>
      <c r="D61" s="795"/>
      <c r="E61" s="798"/>
      <c r="F61" s="786"/>
    </row>
    <row r="62" spans="1:6" ht="16.899999999999999" customHeight="1">
      <c r="A62" s="790"/>
      <c r="B62" s="255"/>
      <c r="C62" s="793"/>
      <c r="D62" s="796"/>
      <c r="E62" s="799"/>
      <c r="F62" s="787"/>
    </row>
    <row r="63" spans="1:6">
      <c r="A63" s="788" t="s">
        <v>870</v>
      </c>
      <c r="B63" s="278">
        <v>0</v>
      </c>
      <c r="C63" s="791">
        <v>20000000</v>
      </c>
      <c r="D63" s="794" t="s">
        <v>860</v>
      </c>
      <c r="E63" s="797" t="s">
        <v>848</v>
      </c>
      <c r="F63" s="785" t="s">
        <v>861</v>
      </c>
    </row>
    <row r="64" spans="1:6">
      <c r="A64" s="789"/>
      <c r="B64" s="277"/>
      <c r="C64" s="792"/>
      <c r="D64" s="795"/>
      <c r="E64" s="798"/>
      <c r="F64" s="786"/>
    </row>
    <row r="65" spans="1:6">
      <c r="A65" s="790"/>
      <c r="B65" s="255"/>
      <c r="C65" s="793"/>
      <c r="D65" s="796"/>
      <c r="E65" s="799"/>
      <c r="F65" s="787"/>
    </row>
    <row r="66" spans="1:6">
      <c r="A66" s="788" t="s">
        <v>871</v>
      </c>
      <c r="B66" s="791">
        <v>0</v>
      </c>
      <c r="C66" s="791">
        <v>17802000</v>
      </c>
      <c r="D66" s="794" t="s">
        <v>872</v>
      </c>
      <c r="E66" s="797" t="s">
        <v>848</v>
      </c>
      <c r="F66" s="785" t="s">
        <v>873</v>
      </c>
    </row>
    <row r="67" spans="1:6">
      <c r="A67" s="789"/>
      <c r="B67" s="792"/>
      <c r="C67" s="792"/>
      <c r="D67" s="795"/>
      <c r="E67" s="798"/>
      <c r="F67" s="786"/>
    </row>
    <row r="68" spans="1:6">
      <c r="A68" s="790"/>
      <c r="B68" s="793"/>
      <c r="C68" s="793"/>
      <c r="D68" s="796"/>
      <c r="E68" s="799"/>
      <c r="F68" s="787"/>
    </row>
    <row r="69" spans="1:6">
      <c r="A69" s="788" t="s">
        <v>874</v>
      </c>
      <c r="B69" s="791">
        <v>0</v>
      </c>
      <c r="C69" s="791">
        <v>9890000</v>
      </c>
      <c r="D69" s="794" t="s">
        <v>872</v>
      </c>
      <c r="E69" s="797" t="s">
        <v>848</v>
      </c>
      <c r="F69" s="785" t="s">
        <v>873</v>
      </c>
    </row>
    <row r="70" spans="1:6">
      <c r="A70" s="789"/>
      <c r="B70" s="792"/>
      <c r="C70" s="792"/>
      <c r="D70" s="795"/>
      <c r="E70" s="798"/>
      <c r="F70" s="786"/>
    </row>
    <row r="71" spans="1:6">
      <c r="A71" s="790"/>
      <c r="B71" s="793"/>
      <c r="C71" s="793"/>
      <c r="D71" s="796"/>
      <c r="E71" s="799"/>
      <c r="F71" s="787"/>
    </row>
    <row r="72" spans="1:6">
      <c r="A72" s="788" t="s">
        <v>875</v>
      </c>
      <c r="B72" s="791">
        <v>0</v>
      </c>
      <c r="C72" s="791">
        <v>1100000</v>
      </c>
      <c r="D72" s="794" t="s">
        <v>876</v>
      </c>
      <c r="E72" s="797" t="s">
        <v>848</v>
      </c>
      <c r="F72" s="785" t="s">
        <v>861</v>
      </c>
    </row>
    <row r="73" spans="1:6">
      <c r="A73" s="789"/>
      <c r="B73" s="792"/>
      <c r="C73" s="792"/>
      <c r="D73" s="795"/>
      <c r="E73" s="798"/>
      <c r="F73" s="786"/>
    </row>
    <row r="74" spans="1:6">
      <c r="A74" s="790"/>
      <c r="B74" s="793"/>
      <c r="C74" s="793"/>
      <c r="D74" s="796"/>
      <c r="E74" s="799"/>
      <c r="F74" s="787"/>
    </row>
    <row r="75" spans="1:6">
      <c r="A75" s="788" t="s">
        <v>877</v>
      </c>
      <c r="B75" s="791">
        <v>0</v>
      </c>
      <c r="C75" s="791">
        <f>54813.05+173521.63+111376.58+652944.79</f>
        <v>992656.05</v>
      </c>
      <c r="D75" s="794" t="s">
        <v>878</v>
      </c>
      <c r="E75" s="797" t="s">
        <v>848</v>
      </c>
      <c r="F75" s="785" t="s">
        <v>879</v>
      </c>
    </row>
    <row r="76" spans="1:6">
      <c r="A76" s="789"/>
      <c r="B76" s="792"/>
      <c r="C76" s="792"/>
      <c r="D76" s="795"/>
      <c r="E76" s="798"/>
      <c r="F76" s="786"/>
    </row>
    <row r="77" spans="1:6">
      <c r="A77" s="790"/>
      <c r="B77" s="793"/>
      <c r="C77" s="793"/>
      <c r="D77" s="796"/>
      <c r="E77" s="799"/>
      <c r="F77" s="787"/>
    </row>
    <row r="78" spans="1:6">
      <c r="A78" s="788" t="s">
        <v>880</v>
      </c>
      <c r="B78" s="791">
        <v>0</v>
      </c>
      <c r="C78" s="791">
        <v>40000000</v>
      </c>
      <c r="D78" s="794" t="s">
        <v>881</v>
      </c>
      <c r="E78" s="797" t="s">
        <v>848</v>
      </c>
      <c r="F78" s="785" t="s">
        <v>861</v>
      </c>
    </row>
    <row r="79" spans="1:6">
      <c r="A79" s="789"/>
      <c r="B79" s="792"/>
      <c r="C79" s="792"/>
      <c r="D79" s="795"/>
      <c r="E79" s="798"/>
      <c r="F79" s="786"/>
    </row>
    <row r="80" spans="1:6">
      <c r="A80" s="790"/>
      <c r="B80" s="793"/>
      <c r="C80" s="793"/>
      <c r="D80" s="796"/>
      <c r="E80" s="799"/>
      <c r="F80" s="787"/>
    </row>
    <row r="81" spans="1:6">
      <c r="A81" s="788" t="s">
        <v>882</v>
      </c>
      <c r="B81" s="791">
        <v>0</v>
      </c>
      <c r="C81" s="791">
        <v>10000000</v>
      </c>
      <c r="D81" s="794" t="s">
        <v>883</v>
      </c>
      <c r="E81" s="797" t="s">
        <v>848</v>
      </c>
      <c r="F81" s="785" t="s">
        <v>861</v>
      </c>
    </row>
    <row r="82" spans="1:6">
      <c r="A82" s="789"/>
      <c r="B82" s="792"/>
      <c r="C82" s="792"/>
      <c r="D82" s="795"/>
      <c r="E82" s="798"/>
      <c r="F82" s="786"/>
    </row>
    <row r="83" spans="1:6">
      <c r="A83" s="790"/>
      <c r="B83" s="793"/>
      <c r="C83" s="793"/>
      <c r="D83" s="796"/>
      <c r="E83" s="799"/>
      <c r="F83" s="787"/>
    </row>
    <row r="84" spans="1:6">
      <c r="A84" s="788" t="s">
        <v>884</v>
      </c>
      <c r="B84" s="791">
        <v>0</v>
      </c>
      <c r="C84" s="791">
        <v>10000000</v>
      </c>
      <c r="D84" s="794" t="s">
        <v>883</v>
      </c>
      <c r="E84" s="797" t="s">
        <v>848</v>
      </c>
      <c r="F84" s="785" t="s">
        <v>861</v>
      </c>
    </row>
    <row r="85" spans="1:6">
      <c r="A85" s="789"/>
      <c r="B85" s="792"/>
      <c r="C85" s="792"/>
      <c r="D85" s="795"/>
      <c r="E85" s="798"/>
      <c r="F85" s="786"/>
    </row>
    <row r="86" spans="1:6">
      <c r="A86" s="790"/>
      <c r="B86" s="793"/>
      <c r="C86" s="793"/>
      <c r="D86" s="796"/>
      <c r="E86" s="799"/>
      <c r="F86" s="787"/>
    </row>
    <row r="87" spans="1:6">
      <c r="A87" s="788" t="s">
        <v>885</v>
      </c>
      <c r="B87" s="791">
        <v>0</v>
      </c>
      <c r="C87" s="791">
        <v>10000000</v>
      </c>
      <c r="D87" s="794" t="s">
        <v>883</v>
      </c>
      <c r="E87" s="797" t="s">
        <v>848</v>
      </c>
      <c r="F87" s="785" t="s">
        <v>861</v>
      </c>
    </row>
    <row r="88" spans="1:6">
      <c r="A88" s="789"/>
      <c r="B88" s="792"/>
      <c r="C88" s="792"/>
      <c r="D88" s="795"/>
      <c r="E88" s="798"/>
      <c r="F88" s="786"/>
    </row>
    <row r="89" spans="1:6">
      <c r="A89" s="790"/>
      <c r="B89" s="793"/>
      <c r="C89" s="793"/>
      <c r="D89" s="796"/>
      <c r="E89" s="799"/>
      <c r="F89" s="787"/>
    </row>
    <row r="90" spans="1:6">
      <c r="A90" s="788" t="s">
        <v>886</v>
      </c>
      <c r="B90" s="791">
        <v>0</v>
      </c>
      <c r="C90" s="791">
        <v>7500000</v>
      </c>
      <c r="D90" s="794" t="s">
        <v>883</v>
      </c>
      <c r="E90" s="797" t="s">
        <v>848</v>
      </c>
      <c r="F90" s="785" t="s">
        <v>861</v>
      </c>
    </row>
    <row r="91" spans="1:6">
      <c r="A91" s="789"/>
      <c r="B91" s="792"/>
      <c r="C91" s="792"/>
      <c r="D91" s="795"/>
      <c r="E91" s="798"/>
      <c r="F91" s="786"/>
    </row>
    <row r="92" spans="1:6">
      <c r="A92" s="790"/>
      <c r="B92" s="793"/>
      <c r="C92" s="793"/>
      <c r="D92" s="796"/>
      <c r="E92" s="799"/>
      <c r="F92" s="787"/>
    </row>
    <row r="93" spans="1:6">
      <c r="A93" s="788" t="s">
        <v>887</v>
      </c>
      <c r="B93" s="791">
        <v>0</v>
      </c>
      <c r="C93" s="791">
        <v>7500000</v>
      </c>
      <c r="D93" s="794" t="s">
        <v>883</v>
      </c>
      <c r="E93" s="797" t="s">
        <v>848</v>
      </c>
      <c r="F93" s="785" t="s">
        <v>861</v>
      </c>
    </row>
    <row r="94" spans="1:6">
      <c r="A94" s="789"/>
      <c r="B94" s="792"/>
      <c r="C94" s="792"/>
      <c r="D94" s="795"/>
      <c r="E94" s="798"/>
      <c r="F94" s="786"/>
    </row>
    <row r="95" spans="1:6">
      <c r="A95" s="790"/>
      <c r="B95" s="793"/>
      <c r="C95" s="793"/>
      <c r="D95" s="796"/>
      <c r="E95" s="799"/>
      <c r="F95" s="787"/>
    </row>
    <row r="96" spans="1:6">
      <c r="A96" s="788" t="s">
        <v>888</v>
      </c>
      <c r="B96" s="791">
        <v>0</v>
      </c>
      <c r="C96" s="791">
        <f>9132022+59840884</f>
        <v>68972906</v>
      </c>
      <c r="D96" s="794" t="s">
        <v>840</v>
      </c>
      <c r="E96" s="797" t="s">
        <v>848</v>
      </c>
      <c r="F96" s="785" t="s">
        <v>889</v>
      </c>
    </row>
    <row r="97" spans="1:6">
      <c r="A97" s="789"/>
      <c r="B97" s="792"/>
      <c r="C97" s="792"/>
      <c r="D97" s="795"/>
      <c r="E97" s="798"/>
      <c r="F97" s="786"/>
    </row>
    <row r="98" spans="1:6">
      <c r="A98" s="790"/>
      <c r="B98" s="793"/>
      <c r="C98" s="793"/>
      <c r="D98" s="796"/>
      <c r="E98" s="799"/>
      <c r="F98" s="787"/>
    </row>
    <row r="99" spans="1:6">
      <c r="A99" s="788" t="s">
        <v>890</v>
      </c>
      <c r="B99" s="791">
        <v>0</v>
      </c>
      <c r="C99" s="791">
        <v>11414340.58</v>
      </c>
      <c r="D99" s="794" t="s">
        <v>840</v>
      </c>
      <c r="E99" s="797" t="s">
        <v>848</v>
      </c>
      <c r="F99" s="785" t="s">
        <v>892</v>
      </c>
    </row>
    <row r="100" spans="1:6" ht="13.5" customHeight="1">
      <c r="A100" s="789"/>
      <c r="B100" s="792"/>
      <c r="C100" s="792"/>
      <c r="D100" s="795"/>
      <c r="E100" s="798"/>
      <c r="F100" s="786"/>
    </row>
    <row r="101" spans="1:6" ht="13.5" customHeight="1">
      <c r="A101" s="790"/>
      <c r="B101" s="793"/>
      <c r="C101" s="793"/>
      <c r="D101" s="796"/>
      <c r="E101" s="799"/>
      <c r="F101" s="787"/>
    </row>
    <row r="102" spans="1:6" ht="13.5" customHeight="1">
      <c r="A102" s="788" t="s">
        <v>890</v>
      </c>
      <c r="B102" s="791">
        <v>0</v>
      </c>
      <c r="C102" s="791">
        <v>3704755.17</v>
      </c>
      <c r="D102" s="794" t="s">
        <v>891</v>
      </c>
      <c r="E102" s="797" t="s">
        <v>848</v>
      </c>
      <c r="F102" s="785" t="s">
        <v>892</v>
      </c>
    </row>
    <row r="103" spans="1:6">
      <c r="A103" s="789"/>
      <c r="B103" s="792"/>
      <c r="C103" s="792"/>
      <c r="D103" s="795"/>
      <c r="E103" s="798"/>
      <c r="F103" s="786"/>
    </row>
    <row r="104" spans="1:6" ht="13.5" customHeight="1">
      <c r="A104" s="790"/>
      <c r="B104" s="793"/>
      <c r="C104" s="793"/>
      <c r="D104" s="796"/>
      <c r="E104" s="799"/>
      <c r="F104" s="787"/>
    </row>
    <row r="105" spans="1:6">
      <c r="A105" s="788" t="s">
        <v>894</v>
      </c>
      <c r="B105" s="791">
        <v>0</v>
      </c>
      <c r="C105" s="791">
        <v>40000000</v>
      </c>
      <c r="D105" s="794" t="s">
        <v>840</v>
      </c>
      <c r="E105" s="797" t="s">
        <v>848</v>
      </c>
      <c r="F105" s="800" t="s">
        <v>893</v>
      </c>
    </row>
    <row r="106" spans="1:6">
      <c r="A106" s="789"/>
      <c r="B106" s="792"/>
      <c r="C106" s="792"/>
      <c r="D106" s="795"/>
      <c r="E106" s="798"/>
      <c r="F106" s="801"/>
    </row>
    <row r="107" spans="1:6" ht="52.5" customHeight="1">
      <c r="A107" s="790"/>
      <c r="B107" s="793"/>
      <c r="C107" s="793"/>
      <c r="D107" s="796"/>
      <c r="E107" s="799"/>
      <c r="F107" s="802"/>
    </row>
    <row r="108" spans="1:6" ht="13.9" customHeight="1">
      <c r="A108" s="788" t="s">
        <v>895</v>
      </c>
      <c r="B108" s="791">
        <v>0</v>
      </c>
      <c r="C108" s="791">
        <v>214079.1</v>
      </c>
      <c r="D108" s="794" t="s">
        <v>896</v>
      </c>
      <c r="E108" s="797" t="s">
        <v>848</v>
      </c>
      <c r="F108" s="800" t="s">
        <v>1089</v>
      </c>
    </row>
    <row r="109" spans="1:6" ht="13.9" customHeight="1">
      <c r="A109" s="789"/>
      <c r="B109" s="792"/>
      <c r="C109" s="792"/>
      <c r="D109" s="795"/>
      <c r="E109" s="798"/>
      <c r="F109" s="801"/>
    </row>
    <row r="110" spans="1:6" ht="13.9" customHeight="1">
      <c r="A110" s="790"/>
      <c r="B110" s="793"/>
      <c r="C110" s="793"/>
      <c r="D110" s="796"/>
      <c r="E110" s="799"/>
      <c r="F110" s="802"/>
    </row>
    <row r="111" spans="1:6" ht="13.5" customHeight="1">
      <c r="A111" s="788" t="s">
        <v>899</v>
      </c>
      <c r="B111" s="791">
        <v>0</v>
      </c>
      <c r="C111" s="791">
        <v>704805.32000000007</v>
      </c>
      <c r="D111" s="794" t="s">
        <v>898</v>
      </c>
      <c r="E111" s="797" t="s">
        <v>848</v>
      </c>
      <c r="F111" s="800" t="s">
        <v>897</v>
      </c>
    </row>
    <row r="112" spans="1:6">
      <c r="A112" s="789"/>
      <c r="B112" s="792"/>
      <c r="C112" s="792"/>
      <c r="D112" s="795"/>
      <c r="E112" s="798"/>
      <c r="F112" s="801"/>
    </row>
    <row r="113" spans="1:6">
      <c r="A113" s="790"/>
      <c r="B113" s="793"/>
      <c r="C113" s="793"/>
      <c r="D113" s="796"/>
      <c r="E113" s="799"/>
      <c r="F113" s="802"/>
    </row>
    <row r="114" spans="1:6" ht="13.5" customHeight="1">
      <c r="A114" s="788" t="s">
        <v>900</v>
      </c>
      <c r="B114" s="791">
        <v>0</v>
      </c>
      <c r="C114" s="791">
        <v>10000000</v>
      </c>
      <c r="D114" s="794" t="s">
        <v>840</v>
      </c>
      <c r="E114" s="797" t="s">
        <v>841</v>
      </c>
      <c r="F114" s="800" t="s">
        <v>901</v>
      </c>
    </row>
    <row r="115" spans="1:6">
      <c r="A115" s="789"/>
      <c r="B115" s="792"/>
      <c r="C115" s="792"/>
      <c r="D115" s="795"/>
      <c r="E115" s="798"/>
      <c r="F115" s="801"/>
    </row>
    <row r="116" spans="1:6">
      <c r="A116" s="790"/>
      <c r="B116" s="793"/>
      <c r="C116" s="793"/>
      <c r="D116" s="796"/>
      <c r="E116" s="799"/>
      <c r="F116" s="802"/>
    </row>
  </sheetData>
  <mergeCells count="212">
    <mergeCell ref="A114:A116"/>
    <mergeCell ref="B114:B116"/>
    <mergeCell ref="C114:C116"/>
    <mergeCell ref="D114:D116"/>
    <mergeCell ref="E114:E116"/>
    <mergeCell ref="F114:F116"/>
    <mergeCell ref="A1:F1"/>
    <mergeCell ref="A3:F3"/>
    <mergeCell ref="A4:F4"/>
    <mergeCell ref="A5:F5"/>
    <mergeCell ref="A54:A56"/>
    <mergeCell ref="C54:C56"/>
    <mergeCell ref="D54:D56"/>
    <mergeCell ref="E54:E56"/>
    <mergeCell ref="A12:A14"/>
    <mergeCell ref="F12:F14"/>
    <mergeCell ref="C12:C14"/>
    <mergeCell ref="D12:D14"/>
    <mergeCell ref="E12:E14"/>
    <mergeCell ref="A51:A53"/>
    <mergeCell ref="A9:A11"/>
    <mergeCell ref="B6:C6"/>
    <mergeCell ref="B7:C7"/>
    <mergeCell ref="D6:E6"/>
    <mergeCell ref="D7:E7"/>
    <mergeCell ref="B12:B14"/>
    <mergeCell ref="B9:B11"/>
    <mergeCell ref="C9:C11"/>
    <mergeCell ref="D9:D11"/>
    <mergeCell ref="E9:E11"/>
    <mergeCell ref="F15:F17"/>
    <mergeCell ref="A18:A20"/>
    <mergeCell ref="B18:B20"/>
    <mergeCell ref="C18:C20"/>
    <mergeCell ref="D18:D20"/>
    <mergeCell ref="E18:E20"/>
    <mergeCell ref="F18:F20"/>
    <mergeCell ref="A15:A17"/>
    <mergeCell ref="B15:B17"/>
    <mergeCell ref="C15:C17"/>
    <mergeCell ref="D15:D17"/>
    <mergeCell ref="E15:E17"/>
    <mergeCell ref="F21:F23"/>
    <mergeCell ref="A24:A26"/>
    <mergeCell ref="B24:B26"/>
    <mergeCell ref="C24:C26"/>
    <mergeCell ref="D24:D26"/>
    <mergeCell ref="E24:E26"/>
    <mergeCell ref="F24:F26"/>
    <mergeCell ref="A21:A23"/>
    <mergeCell ref="B21:B23"/>
    <mergeCell ref="C21:C23"/>
    <mergeCell ref="D21:D23"/>
    <mergeCell ref="E21:E23"/>
    <mergeCell ref="F27:F29"/>
    <mergeCell ref="A30:A32"/>
    <mergeCell ref="B30:B32"/>
    <mergeCell ref="C30:C32"/>
    <mergeCell ref="D30:D32"/>
    <mergeCell ref="E30:E32"/>
    <mergeCell ref="F30:F32"/>
    <mergeCell ref="A27:A29"/>
    <mergeCell ref="B27:B29"/>
    <mergeCell ref="C27:C29"/>
    <mergeCell ref="D27:D29"/>
    <mergeCell ref="E27:E29"/>
    <mergeCell ref="A36:A38"/>
    <mergeCell ref="C36:C38"/>
    <mergeCell ref="D36:D38"/>
    <mergeCell ref="E36:E38"/>
    <mergeCell ref="F36:F38"/>
    <mergeCell ref="A33:A35"/>
    <mergeCell ref="C33:C35"/>
    <mergeCell ref="D33:D35"/>
    <mergeCell ref="E33:E35"/>
    <mergeCell ref="F33:F35"/>
    <mergeCell ref="A42:A44"/>
    <mergeCell ref="C42:C44"/>
    <mergeCell ref="D42:D44"/>
    <mergeCell ref="E42:E44"/>
    <mergeCell ref="F42:F44"/>
    <mergeCell ref="A39:A41"/>
    <mergeCell ref="C39:C41"/>
    <mergeCell ref="D39:D41"/>
    <mergeCell ref="E39:E41"/>
    <mergeCell ref="F39:F41"/>
    <mergeCell ref="A48:A50"/>
    <mergeCell ref="C48:C50"/>
    <mergeCell ref="D48:D50"/>
    <mergeCell ref="E48:E50"/>
    <mergeCell ref="F48:F50"/>
    <mergeCell ref="A45:A47"/>
    <mergeCell ref="C45:C47"/>
    <mergeCell ref="D45:D47"/>
    <mergeCell ref="E45:E47"/>
    <mergeCell ref="F45:F47"/>
    <mergeCell ref="F51:F53"/>
    <mergeCell ref="F54:F56"/>
    <mergeCell ref="F57:F59"/>
    <mergeCell ref="F60:F62"/>
    <mergeCell ref="A63:A65"/>
    <mergeCell ref="C63:C65"/>
    <mergeCell ref="D63:D65"/>
    <mergeCell ref="E63:E65"/>
    <mergeCell ref="F63:F65"/>
    <mergeCell ref="C51:C53"/>
    <mergeCell ref="D51:D53"/>
    <mergeCell ref="E51:E53"/>
    <mergeCell ref="A57:A59"/>
    <mergeCell ref="C57:C59"/>
    <mergeCell ref="D57:D59"/>
    <mergeCell ref="E57:E59"/>
    <mergeCell ref="A60:A62"/>
    <mergeCell ref="C60:C62"/>
    <mergeCell ref="D60:D62"/>
    <mergeCell ref="E60:E62"/>
    <mergeCell ref="F66:F68"/>
    <mergeCell ref="A69:A71"/>
    <mergeCell ref="B69:B71"/>
    <mergeCell ref="C69:C71"/>
    <mergeCell ref="D69:D71"/>
    <mergeCell ref="E69:E71"/>
    <mergeCell ref="F69:F71"/>
    <mergeCell ref="A66:A68"/>
    <mergeCell ref="B66:B68"/>
    <mergeCell ref="C66:C68"/>
    <mergeCell ref="D66:D68"/>
    <mergeCell ref="E66:E68"/>
    <mergeCell ref="F72:F74"/>
    <mergeCell ref="A75:A77"/>
    <mergeCell ref="B75:B77"/>
    <mergeCell ref="C75:C77"/>
    <mergeCell ref="D75:D77"/>
    <mergeCell ref="E75:E77"/>
    <mergeCell ref="F75:F77"/>
    <mergeCell ref="A72:A74"/>
    <mergeCell ref="B72:B74"/>
    <mergeCell ref="C72:C74"/>
    <mergeCell ref="D72:D74"/>
    <mergeCell ref="E72:E74"/>
    <mergeCell ref="F78:F80"/>
    <mergeCell ref="A81:A83"/>
    <mergeCell ref="B81:B83"/>
    <mergeCell ref="C81:C83"/>
    <mergeCell ref="D81:D83"/>
    <mergeCell ref="E81:E83"/>
    <mergeCell ref="F81:F83"/>
    <mergeCell ref="A78:A80"/>
    <mergeCell ref="B78:B80"/>
    <mergeCell ref="C78:C80"/>
    <mergeCell ref="D78:D80"/>
    <mergeCell ref="E78:E80"/>
    <mergeCell ref="F84:F86"/>
    <mergeCell ref="A87:A89"/>
    <mergeCell ref="B87:B89"/>
    <mergeCell ref="C87:C89"/>
    <mergeCell ref="D87:D89"/>
    <mergeCell ref="E87:E89"/>
    <mergeCell ref="F87:F89"/>
    <mergeCell ref="A84:A86"/>
    <mergeCell ref="B84:B86"/>
    <mergeCell ref="C84:C86"/>
    <mergeCell ref="D84:D86"/>
    <mergeCell ref="E84:E86"/>
    <mergeCell ref="F90:F92"/>
    <mergeCell ref="A93:A95"/>
    <mergeCell ref="B93:B95"/>
    <mergeCell ref="C93:C95"/>
    <mergeCell ref="D93:D95"/>
    <mergeCell ref="E93:E95"/>
    <mergeCell ref="F93:F95"/>
    <mergeCell ref="A90:A92"/>
    <mergeCell ref="B90:B92"/>
    <mergeCell ref="C90:C92"/>
    <mergeCell ref="D90:D92"/>
    <mergeCell ref="E90:E92"/>
    <mergeCell ref="F96:F98"/>
    <mergeCell ref="A99:A101"/>
    <mergeCell ref="B99:B101"/>
    <mergeCell ref="C99:C101"/>
    <mergeCell ref="D99:D101"/>
    <mergeCell ref="E99:E101"/>
    <mergeCell ref="F99:F101"/>
    <mergeCell ref="A96:A98"/>
    <mergeCell ref="B96:B98"/>
    <mergeCell ref="C96:C98"/>
    <mergeCell ref="D96:D98"/>
    <mergeCell ref="E96:E98"/>
    <mergeCell ref="F102:F104"/>
    <mergeCell ref="A102:A104"/>
    <mergeCell ref="B102:B104"/>
    <mergeCell ref="C102:C104"/>
    <mergeCell ref="D102:D104"/>
    <mergeCell ref="E102:E104"/>
    <mergeCell ref="F105:F107"/>
    <mergeCell ref="A111:A113"/>
    <mergeCell ref="B111:B113"/>
    <mergeCell ref="C111:C113"/>
    <mergeCell ref="D111:D113"/>
    <mergeCell ref="E111:E113"/>
    <mergeCell ref="F111:F113"/>
    <mergeCell ref="A105:A107"/>
    <mergeCell ref="B105:B107"/>
    <mergeCell ref="C105:C107"/>
    <mergeCell ref="D105:D107"/>
    <mergeCell ref="E105:E107"/>
    <mergeCell ref="A108:A110"/>
    <mergeCell ref="B108:B110"/>
    <mergeCell ref="C108:C110"/>
    <mergeCell ref="D108:D110"/>
    <mergeCell ref="E108:E110"/>
    <mergeCell ref="F108:F110"/>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E7" numberStoredAsText="1"/>
  </ignoredErrors>
  <legacyDrawingHF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22"/>
  <sheetViews>
    <sheetView showGridLines="0" workbookViewId="0">
      <selection activeCell="F98" sqref="F98"/>
    </sheetView>
  </sheetViews>
  <sheetFormatPr baseColWidth="10" defaultColWidth="11.42578125" defaultRowHeight="13.5"/>
  <cols>
    <col min="1" max="1" width="35.7109375" style="1" customWidth="1"/>
    <col min="2" max="2" width="16.85546875" style="1" customWidth="1"/>
    <col min="3" max="3" width="16.28515625" style="1" customWidth="1"/>
    <col min="4" max="4" width="20.7109375" style="1" customWidth="1"/>
    <col min="5" max="5" width="45.7109375" style="1" customWidth="1"/>
    <col min="6" max="7" width="11.42578125" style="1"/>
    <col min="8" max="8" width="13.5703125" style="1" bestFit="1" customWidth="1"/>
    <col min="9" max="9" width="17.140625" style="1" bestFit="1" customWidth="1"/>
    <col min="10" max="16384" width="11.42578125" style="1"/>
  </cols>
  <sheetData>
    <row r="1" spans="1:9" ht="35.1" customHeight="1">
      <c r="A1" s="568" t="s">
        <v>78</v>
      </c>
      <c r="B1" s="569"/>
      <c r="C1" s="569"/>
      <c r="D1" s="569"/>
      <c r="E1" s="570"/>
    </row>
    <row r="2" spans="1:9" ht="6.75" customHeight="1"/>
    <row r="3" spans="1:9" ht="20.100000000000001" customHeight="1">
      <c r="A3" s="571" t="s">
        <v>198</v>
      </c>
      <c r="B3" s="572"/>
      <c r="C3" s="572"/>
      <c r="D3" s="572"/>
      <c r="E3" s="573"/>
    </row>
    <row r="4" spans="1:9" ht="20.100000000000001" customHeight="1">
      <c r="A4" s="571" t="s">
        <v>202</v>
      </c>
      <c r="B4" s="572"/>
      <c r="C4" s="572"/>
      <c r="D4" s="572"/>
      <c r="E4" s="573"/>
    </row>
    <row r="5" spans="1:9" ht="25.15" customHeight="1">
      <c r="A5" s="566" t="s">
        <v>93</v>
      </c>
      <c r="B5" s="584" t="s">
        <v>24</v>
      </c>
      <c r="C5" s="812"/>
      <c r="D5" s="813" t="s">
        <v>133</v>
      </c>
      <c r="E5" s="566" t="s">
        <v>17</v>
      </c>
    </row>
    <row r="6" spans="1:9" ht="19.5" customHeight="1">
      <c r="A6" s="567"/>
      <c r="B6" s="110" t="s">
        <v>100</v>
      </c>
      <c r="C6" s="110" t="s">
        <v>25</v>
      </c>
      <c r="D6" s="814"/>
      <c r="E6" s="567"/>
    </row>
    <row r="7" spans="1:9" ht="55.5" customHeight="1">
      <c r="A7" s="465" t="s">
        <v>1066</v>
      </c>
      <c r="B7" s="461" t="s">
        <v>467</v>
      </c>
      <c r="C7" s="213">
        <v>2050</v>
      </c>
      <c r="D7" s="282">
        <v>5815924.9299999997</v>
      </c>
      <c r="E7" s="243" t="s">
        <v>796</v>
      </c>
    </row>
    <row r="8" spans="1:9" ht="54" customHeight="1">
      <c r="A8" s="460" t="s">
        <v>1066</v>
      </c>
      <c r="B8" s="461" t="s">
        <v>468</v>
      </c>
      <c r="C8" s="214">
        <v>14801</v>
      </c>
      <c r="D8" s="283">
        <v>2499991.9900000002</v>
      </c>
      <c r="E8" s="64" t="s">
        <v>789</v>
      </c>
    </row>
    <row r="9" spans="1:9" ht="66" customHeight="1">
      <c r="A9" s="460" t="s">
        <v>1066</v>
      </c>
      <c r="B9" s="461" t="s">
        <v>469</v>
      </c>
      <c r="C9" s="214">
        <v>30</v>
      </c>
      <c r="D9" s="283">
        <v>950604.94</v>
      </c>
      <c r="E9" s="64" t="s">
        <v>797</v>
      </c>
    </row>
    <row r="10" spans="1:9" ht="51.75" customHeight="1">
      <c r="A10" s="460" t="s">
        <v>1066</v>
      </c>
      <c r="B10" s="461" t="s">
        <v>468</v>
      </c>
      <c r="C10" s="214">
        <v>2160</v>
      </c>
      <c r="D10" s="283">
        <v>392834</v>
      </c>
      <c r="E10" s="64" t="s">
        <v>790</v>
      </c>
    </row>
    <row r="11" spans="1:9" ht="84" customHeight="1">
      <c r="A11" s="462" t="s">
        <v>1067</v>
      </c>
      <c r="B11" s="463" t="s">
        <v>470</v>
      </c>
      <c r="C11" s="214">
        <v>213</v>
      </c>
      <c r="D11" s="283">
        <v>50608672.200000003</v>
      </c>
      <c r="E11" s="64" t="s">
        <v>828</v>
      </c>
    </row>
    <row r="12" spans="1:9" ht="68.25" customHeight="1">
      <c r="A12" s="460" t="s">
        <v>1068</v>
      </c>
      <c r="B12" s="460" t="s">
        <v>791</v>
      </c>
      <c r="C12" s="214">
        <v>1445</v>
      </c>
      <c r="D12" s="283">
        <v>3999448</v>
      </c>
      <c r="E12" s="64" t="s">
        <v>798</v>
      </c>
    </row>
    <row r="13" spans="1:9" ht="64.150000000000006" customHeight="1">
      <c r="A13" s="460" t="s">
        <v>1068</v>
      </c>
      <c r="B13" s="460" t="s">
        <v>792</v>
      </c>
      <c r="C13" s="214">
        <v>34</v>
      </c>
      <c r="D13" s="283">
        <v>89778.2</v>
      </c>
      <c r="E13" s="64" t="s">
        <v>799</v>
      </c>
    </row>
    <row r="14" spans="1:9" ht="68.25" customHeight="1">
      <c r="A14" s="460" t="s">
        <v>1068</v>
      </c>
      <c r="B14" s="460" t="s">
        <v>793</v>
      </c>
      <c r="C14" s="214">
        <v>270</v>
      </c>
      <c r="D14" s="283">
        <v>675002.37000000023</v>
      </c>
      <c r="E14" s="64" t="s">
        <v>800</v>
      </c>
      <c r="H14" s="279"/>
      <c r="I14" s="279"/>
    </row>
    <row r="15" spans="1:9" ht="71.45" customHeight="1">
      <c r="A15" s="460" t="s">
        <v>1068</v>
      </c>
      <c r="B15" s="460" t="s">
        <v>794</v>
      </c>
      <c r="C15" s="242">
        <v>1185</v>
      </c>
      <c r="D15" s="283">
        <v>1091611.1000000001</v>
      </c>
      <c r="E15" s="64" t="s">
        <v>801</v>
      </c>
    </row>
    <row r="16" spans="1:9" ht="82.9" customHeight="1">
      <c r="A16" s="460" t="s">
        <v>1069</v>
      </c>
      <c r="B16" s="460" t="s">
        <v>795</v>
      </c>
      <c r="C16" s="242">
        <v>563</v>
      </c>
      <c r="D16" s="280">
        <v>1200000</v>
      </c>
      <c r="E16" s="64" t="s">
        <v>802</v>
      </c>
    </row>
    <row r="17" spans="1:5" ht="75.599999999999994" customHeight="1">
      <c r="A17" s="460" t="s">
        <v>1068</v>
      </c>
      <c r="B17" s="460" t="s">
        <v>1118</v>
      </c>
      <c r="C17" s="242">
        <v>333</v>
      </c>
      <c r="D17" s="280">
        <v>1998000</v>
      </c>
      <c r="E17" s="64" t="s">
        <v>803</v>
      </c>
    </row>
    <row r="18" spans="1:5" ht="31.9" customHeight="1">
      <c r="A18" s="460" t="s">
        <v>1070</v>
      </c>
      <c r="B18" s="460" t="s">
        <v>1025</v>
      </c>
      <c r="C18" s="242">
        <v>300</v>
      </c>
      <c r="D18" s="280">
        <v>256847</v>
      </c>
      <c r="E18" s="372" t="s">
        <v>1116</v>
      </c>
    </row>
    <row r="19" spans="1:5" ht="47.45" customHeight="1">
      <c r="A19" s="464" t="s">
        <v>1071</v>
      </c>
      <c r="B19" s="464" t="s">
        <v>1041</v>
      </c>
      <c r="C19" s="438">
        <v>500</v>
      </c>
      <c r="D19" s="436">
        <v>999917.1</v>
      </c>
      <c r="E19" s="437" t="s">
        <v>1117</v>
      </c>
    </row>
    <row r="20" spans="1:5" ht="15" customHeight="1">
      <c r="A20" s="59"/>
      <c r="B20" s="59"/>
      <c r="C20" s="59"/>
      <c r="D20" s="59"/>
      <c r="E20" s="61"/>
    </row>
    <row r="21" spans="1:5" ht="15" customHeight="1">
      <c r="A21" s="433" t="s">
        <v>804</v>
      </c>
      <c r="B21" s="434"/>
      <c r="C21" s="434"/>
      <c r="D21" s="435">
        <f>SUM(D7:D20)</f>
        <v>70578631.829999998</v>
      </c>
      <c r="E21" s="432"/>
    </row>
    <row r="22" spans="1:5">
      <c r="A22" s="16"/>
      <c r="B22" s="31"/>
      <c r="C22" s="31"/>
      <c r="D22" s="31"/>
    </row>
  </sheetData>
  <mergeCells count="7">
    <mergeCell ref="A5:A6"/>
    <mergeCell ref="B5:C5"/>
    <mergeCell ref="E5:E6"/>
    <mergeCell ref="A1:E1"/>
    <mergeCell ref="A3:E3"/>
    <mergeCell ref="A4:E4"/>
    <mergeCell ref="D5:D6"/>
  </mergeCells>
  <phoneticPr fontId="0" type="noConversion"/>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28"/>
  <sheetViews>
    <sheetView showGridLines="0" workbookViewId="0">
      <selection activeCell="A5" sqref="A5:A6"/>
    </sheetView>
  </sheetViews>
  <sheetFormatPr baseColWidth="10" defaultColWidth="11.42578125"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568" t="s">
        <v>80</v>
      </c>
      <c r="B1" s="569"/>
      <c r="C1" s="569"/>
      <c r="D1" s="569"/>
      <c r="E1" s="569"/>
      <c r="F1" s="570"/>
    </row>
    <row r="2" spans="1:6" ht="6.75" customHeight="1"/>
    <row r="3" spans="1:6" ht="20.100000000000001" customHeight="1">
      <c r="A3" s="571" t="s">
        <v>198</v>
      </c>
      <c r="B3" s="572"/>
      <c r="C3" s="572"/>
      <c r="D3" s="572"/>
      <c r="E3" s="572"/>
      <c r="F3" s="573"/>
    </row>
    <row r="4" spans="1:6" ht="20.100000000000001" customHeight="1">
      <c r="A4" s="571" t="s">
        <v>202</v>
      </c>
      <c r="B4" s="572"/>
      <c r="C4" s="572"/>
      <c r="D4" s="572"/>
      <c r="E4" s="572"/>
      <c r="F4" s="573"/>
    </row>
    <row r="5" spans="1:6" ht="25.15" customHeight="1">
      <c r="A5" s="566" t="s">
        <v>31</v>
      </c>
      <c r="B5" s="584" t="s">
        <v>116</v>
      </c>
      <c r="C5" s="585"/>
      <c r="D5" s="585"/>
      <c r="E5" s="812"/>
      <c r="F5" s="566" t="s">
        <v>26</v>
      </c>
    </row>
    <row r="6" spans="1:6" ht="31.5" customHeight="1">
      <c r="A6" s="567"/>
      <c r="B6" s="110" t="s">
        <v>34</v>
      </c>
      <c r="C6" s="110" t="s">
        <v>33</v>
      </c>
      <c r="D6" s="110" t="s">
        <v>30</v>
      </c>
      <c r="E6" s="110" t="s">
        <v>32</v>
      </c>
      <c r="F6" s="567"/>
    </row>
    <row r="7" spans="1:6" ht="18" customHeight="1">
      <c r="A7" s="44" t="s">
        <v>0</v>
      </c>
      <c r="B7" s="44" t="s">
        <v>1</v>
      </c>
      <c r="C7" s="44" t="s">
        <v>2</v>
      </c>
      <c r="D7" s="44" t="s">
        <v>6</v>
      </c>
      <c r="E7" s="44" t="s">
        <v>3</v>
      </c>
      <c r="F7" s="44" t="s">
        <v>4</v>
      </c>
    </row>
    <row r="8" spans="1:6" ht="18" customHeight="1">
      <c r="A8" s="67"/>
      <c r="B8" s="67"/>
      <c r="C8" s="67"/>
      <c r="D8" s="67"/>
      <c r="E8" s="67"/>
      <c r="F8" s="64"/>
    </row>
    <row r="9" spans="1:6" ht="18" customHeight="1">
      <c r="A9" s="67"/>
      <c r="B9" s="67"/>
      <c r="C9" s="67"/>
      <c r="D9" s="67"/>
      <c r="E9" s="67"/>
      <c r="F9" s="64"/>
    </row>
    <row r="10" spans="1:6" ht="18" customHeight="1">
      <c r="A10" s="67"/>
      <c r="B10" s="67"/>
      <c r="C10" s="67"/>
      <c r="D10" s="67"/>
      <c r="E10" s="67"/>
      <c r="F10" s="64"/>
    </row>
    <row r="11" spans="1:6" ht="18" customHeight="1">
      <c r="A11" s="67"/>
      <c r="B11" s="67"/>
      <c r="C11" s="67"/>
      <c r="D11" s="67"/>
      <c r="E11" s="67"/>
      <c r="F11" s="64"/>
    </row>
    <row r="12" spans="1:6" ht="18" customHeight="1">
      <c r="A12" s="67"/>
      <c r="B12" s="67"/>
      <c r="C12" s="67"/>
      <c r="D12" s="67"/>
      <c r="E12" s="67"/>
      <c r="F12" s="64"/>
    </row>
    <row r="13" spans="1:6" ht="18" customHeight="1">
      <c r="A13" s="67"/>
      <c r="B13" s="67"/>
      <c r="C13" s="67"/>
      <c r="D13" s="67"/>
      <c r="E13" s="67"/>
      <c r="F13" s="64"/>
    </row>
    <row r="14" spans="1:6" ht="18" customHeight="1">
      <c r="A14" s="67"/>
      <c r="B14" s="67"/>
      <c r="C14" s="67"/>
      <c r="D14" s="67"/>
      <c r="E14" s="67"/>
      <c r="F14" s="64"/>
    </row>
    <row r="15" spans="1:6" ht="18" customHeight="1">
      <c r="A15" s="67"/>
      <c r="B15" s="67"/>
      <c r="C15" s="67"/>
      <c r="D15" s="67"/>
      <c r="E15" s="67"/>
      <c r="F15" s="64"/>
    </row>
    <row r="16" spans="1:6" ht="18" customHeight="1">
      <c r="A16" s="59"/>
      <c r="B16" s="59"/>
      <c r="C16" s="59"/>
      <c r="D16" s="59"/>
      <c r="E16" s="59"/>
      <c r="F16" s="61"/>
    </row>
    <row r="17" spans="1:6" ht="18" customHeight="1">
      <c r="A17" s="59"/>
      <c r="B17" s="59"/>
      <c r="C17" s="59"/>
      <c r="D17" s="59"/>
      <c r="E17" s="59"/>
      <c r="F17" s="61"/>
    </row>
    <row r="18" spans="1:6" ht="18" customHeight="1">
      <c r="A18" s="59"/>
      <c r="B18" s="59"/>
      <c r="C18" s="59"/>
      <c r="D18" s="59"/>
      <c r="E18" s="59"/>
      <c r="F18" s="61"/>
    </row>
    <row r="19" spans="1:6" ht="18" customHeight="1">
      <c r="A19" s="59"/>
      <c r="B19" s="59"/>
      <c r="C19" s="59"/>
      <c r="D19" s="59"/>
      <c r="E19" s="59"/>
      <c r="F19" s="61"/>
    </row>
    <row r="20" spans="1:6" ht="18" customHeight="1">
      <c r="A20" s="59"/>
      <c r="B20" s="59"/>
      <c r="C20" s="59"/>
      <c r="D20" s="59"/>
      <c r="E20" s="59"/>
      <c r="F20" s="61"/>
    </row>
    <row r="21" spans="1:6" ht="18" customHeight="1">
      <c r="A21" s="59"/>
      <c r="B21" s="59"/>
      <c r="C21" s="59"/>
      <c r="D21" s="59"/>
      <c r="E21" s="59"/>
      <c r="F21" s="61"/>
    </row>
    <row r="22" spans="1:6" ht="18" customHeight="1">
      <c r="A22" s="59"/>
      <c r="B22" s="59"/>
      <c r="C22" s="59"/>
      <c r="D22" s="59"/>
      <c r="E22" s="59"/>
      <c r="F22" s="61"/>
    </row>
    <row r="23" spans="1:6" ht="18" customHeight="1">
      <c r="A23" s="59"/>
      <c r="B23" s="59"/>
      <c r="C23" s="59"/>
      <c r="D23" s="59"/>
      <c r="E23" s="59"/>
      <c r="F23" s="61"/>
    </row>
    <row r="24" spans="1:6" ht="18" customHeight="1">
      <c r="A24" s="59"/>
      <c r="B24" s="59"/>
      <c r="C24" s="59"/>
      <c r="D24" s="59"/>
      <c r="E24" s="59"/>
      <c r="F24" s="61"/>
    </row>
    <row r="25" spans="1:6" ht="18" customHeight="1">
      <c r="A25" s="66" t="s">
        <v>79</v>
      </c>
      <c r="B25" s="59"/>
      <c r="C25" s="59"/>
      <c r="D25" s="59"/>
      <c r="E25" s="59"/>
      <c r="F25" s="61"/>
    </row>
    <row r="26" spans="1:6">
      <c r="A26" s="16"/>
      <c r="B26" s="31"/>
      <c r="C26" s="31"/>
      <c r="D26" s="31"/>
      <c r="E26" s="31"/>
    </row>
    <row r="27" spans="1:6">
      <c r="A27" s="5"/>
      <c r="D27" s="7"/>
      <c r="F27" s="7"/>
    </row>
    <row r="28" spans="1:6">
      <c r="A28" s="8"/>
      <c r="D28" s="10"/>
      <c r="F28" s="10"/>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6"/>
  <sheetViews>
    <sheetView showGridLines="0" zoomScale="80" zoomScaleNormal="80" zoomScaleSheetLayoutView="50" workbookViewId="0">
      <selection activeCell="E7" sqref="E7"/>
    </sheetView>
  </sheetViews>
  <sheetFormatPr baseColWidth="10" defaultColWidth="9.28515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20.7109375" style="1" customWidth="1"/>
    <col min="8" max="16384" width="9.28515625" style="1"/>
  </cols>
  <sheetData>
    <row r="1" spans="1:7" ht="35.1" customHeight="1">
      <c r="A1" s="568" t="s">
        <v>82</v>
      </c>
      <c r="B1" s="569"/>
      <c r="C1" s="569"/>
      <c r="D1" s="569"/>
      <c r="E1" s="569"/>
      <c r="F1" s="569"/>
      <c r="G1" s="570"/>
    </row>
    <row r="2" spans="1:7" s="12" customFormat="1" ht="8.25" customHeight="1">
      <c r="A2" s="11"/>
      <c r="B2" s="11"/>
      <c r="C2" s="11"/>
      <c r="D2" s="11"/>
      <c r="E2" s="11"/>
      <c r="F2" s="11"/>
      <c r="G2" s="11"/>
    </row>
    <row r="3" spans="1:7" s="12" customFormat="1" ht="19.5" customHeight="1">
      <c r="A3" s="571" t="s">
        <v>198</v>
      </c>
      <c r="B3" s="572"/>
      <c r="C3" s="572"/>
      <c r="D3" s="572"/>
      <c r="E3" s="572"/>
      <c r="F3" s="572"/>
      <c r="G3" s="573"/>
    </row>
    <row r="4" spans="1:7" s="12" customFormat="1" ht="19.5" customHeight="1">
      <c r="A4" s="571" t="s">
        <v>202</v>
      </c>
      <c r="B4" s="572"/>
      <c r="C4" s="572"/>
      <c r="D4" s="572"/>
      <c r="E4" s="572"/>
      <c r="F4" s="572"/>
      <c r="G4" s="573"/>
    </row>
    <row r="5" spans="1:7" ht="25.15" customHeight="1">
      <c r="A5" s="566" t="s">
        <v>125</v>
      </c>
      <c r="B5" s="566" t="s">
        <v>36</v>
      </c>
      <c r="C5" s="566" t="s">
        <v>19</v>
      </c>
      <c r="D5" s="566" t="s">
        <v>20</v>
      </c>
      <c r="E5" s="584" t="s">
        <v>24</v>
      </c>
      <c r="F5" s="812"/>
      <c r="G5" s="566" t="s">
        <v>133</v>
      </c>
    </row>
    <row r="6" spans="1:7" s="13" customFormat="1" ht="25.15" customHeight="1">
      <c r="A6" s="567"/>
      <c r="B6" s="567"/>
      <c r="C6" s="567"/>
      <c r="D6" s="567"/>
      <c r="E6" s="110" t="s">
        <v>100</v>
      </c>
      <c r="F6" s="110" t="s">
        <v>25</v>
      </c>
      <c r="G6" s="567"/>
    </row>
    <row r="7" spans="1:7" ht="144.6" customHeight="1">
      <c r="A7" s="215" t="s">
        <v>471</v>
      </c>
      <c r="B7" s="216" t="s">
        <v>472</v>
      </c>
      <c r="C7" s="216" t="s">
        <v>473</v>
      </c>
      <c r="D7" s="53" t="s">
        <v>474</v>
      </c>
      <c r="E7" s="215" t="s">
        <v>475</v>
      </c>
      <c r="F7" s="246">
        <v>1500</v>
      </c>
      <c r="G7" s="281">
        <v>6300000</v>
      </c>
    </row>
    <row r="8" spans="1:7" ht="145.15" customHeight="1">
      <c r="A8" s="215" t="s">
        <v>476</v>
      </c>
      <c r="B8" s="216" t="s">
        <v>472</v>
      </c>
      <c r="C8" s="216" t="s">
        <v>473</v>
      </c>
      <c r="D8" s="53" t="s">
        <v>474</v>
      </c>
      <c r="E8" s="215" t="s">
        <v>477</v>
      </c>
      <c r="F8" s="246">
        <v>2500</v>
      </c>
      <c r="G8" s="281">
        <v>10500000</v>
      </c>
    </row>
    <row r="9" spans="1:7" ht="109.9" customHeight="1">
      <c r="A9" s="215" t="s">
        <v>478</v>
      </c>
      <c r="B9" s="216" t="s">
        <v>472</v>
      </c>
      <c r="C9" s="216" t="s">
        <v>473</v>
      </c>
      <c r="D9" s="53" t="s">
        <v>474</v>
      </c>
      <c r="E9" s="215" t="s">
        <v>479</v>
      </c>
      <c r="F9" s="246">
        <v>2500</v>
      </c>
      <c r="G9" s="281">
        <v>18049500</v>
      </c>
    </row>
    <row r="10" spans="1:7" ht="15" customHeight="1">
      <c r="A10" s="439" t="s">
        <v>297</v>
      </c>
      <c r="B10" s="440"/>
      <c r="C10" s="440"/>
      <c r="D10" s="440"/>
      <c r="E10" s="440"/>
      <c r="F10" s="440"/>
      <c r="G10" s="441">
        <f>SUM(G7:G9)</f>
        <v>34849500</v>
      </c>
    </row>
    <row r="11" spans="1:7" ht="15" customHeight="1">
      <c r="A11" s="60"/>
      <c r="B11" s="60"/>
      <c r="C11" s="60"/>
      <c r="D11" s="60"/>
      <c r="E11" s="60"/>
      <c r="F11" s="60"/>
      <c r="G11" s="60"/>
    </row>
    <row r="12" spans="1:7">
      <c r="A12" s="16" t="s">
        <v>170</v>
      </c>
      <c r="B12" s="16"/>
    </row>
    <row r="13" spans="1:7">
      <c r="A13" s="16"/>
      <c r="B13" s="16"/>
    </row>
    <row r="15" spans="1:7">
      <c r="A15" s="5"/>
      <c r="B15" s="5"/>
      <c r="E15" s="7"/>
    </row>
    <row r="16" spans="1:7">
      <c r="A16" s="8"/>
      <c r="B16" s="8"/>
      <c r="E16" s="10"/>
    </row>
  </sheetData>
  <mergeCells count="9">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29"/>
  <sheetViews>
    <sheetView showGridLines="0" workbookViewId="0">
      <selection activeCell="E19" sqref="E19"/>
    </sheetView>
  </sheetViews>
  <sheetFormatPr baseColWidth="10" defaultColWidth="11.42578125" defaultRowHeight="13.5"/>
  <cols>
    <col min="1" max="1" width="42.28515625" style="22" customWidth="1"/>
    <col min="2" max="3" width="50.7109375" style="22" customWidth="1"/>
    <col min="4" max="16384" width="11.42578125" style="22"/>
  </cols>
  <sheetData>
    <row r="1" spans="1:3" ht="35.1" customHeight="1">
      <c r="A1" s="815" t="s">
        <v>84</v>
      </c>
      <c r="B1" s="816"/>
      <c r="C1" s="817"/>
    </row>
    <row r="2" spans="1:3" ht="6.75" customHeight="1"/>
    <row r="3" spans="1:3" s="23" customFormat="1" ht="15" customHeight="1">
      <c r="A3" s="823" t="s">
        <v>201</v>
      </c>
      <c r="B3" s="824"/>
      <c r="C3" s="825"/>
    </row>
    <row r="4" spans="1:3" s="23" customFormat="1" ht="6.75" customHeight="1"/>
    <row r="5" spans="1:3" s="23" customFormat="1" ht="15" customHeight="1">
      <c r="A5" s="823" t="s">
        <v>202</v>
      </c>
      <c r="B5" s="824"/>
      <c r="C5" s="825"/>
    </row>
    <row r="6" spans="1:3" s="23" customFormat="1" ht="6.75" customHeight="1"/>
    <row r="7" spans="1:3" s="23" customFormat="1" ht="15" customHeight="1">
      <c r="A7" s="818" t="s">
        <v>54</v>
      </c>
      <c r="B7" s="819"/>
      <c r="C7" s="820"/>
    </row>
    <row r="8" spans="1:3" s="23" customFormat="1" ht="6.75" customHeight="1">
      <c r="A8" s="826"/>
      <c r="B8" s="826"/>
      <c r="C8" s="826"/>
    </row>
    <row r="9" spans="1:3" s="23" customFormat="1" ht="15" customHeight="1">
      <c r="A9" s="24" t="s">
        <v>55</v>
      </c>
      <c r="B9" s="821"/>
      <c r="C9" s="822"/>
    </row>
    <row r="10" spans="1:3" s="23" customFormat="1" ht="15" customHeight="1">
      <c r="A10" s="24" t="s">
        <v>56</v>
      </c>
      <c r="B10" s="821"/>
      <c r="C10" s="822"/>
    </row>
    <row r="11" spans="1:3" s="23" customFormat="1" ht="15" customHeight="1">
      <c r="A11" s="24" t="s">
        <v>57</v>
      </c>
      <c r="B11" s="821"/>
      <c r="C11" s="822"/>
    </row>
    <row r="12" spans="1:3" s="23" customFormat="1" ht="15" customHeight="1">
      <c r="A12" s="24" t="s">
        <v>58</v>
      </c>
      <c r="B12" s="821"/>
      <c r="C12" s="822"/>
    </row>
    <row r="13" spans="1:3" s="23" customFormat="1" ht="15" customHeight="1">
      <c r="A13" s="25" t="s">
        <v>59</v>
      </c>
      <c r="B13" s="821"/>
      <c r="C13" s="822"/>
    </row>
    <row r="14" spans="1:3" s="23" customFormat="1" ht="33.6" customHeight="1">
      <c r="A14" s="25" t="s">
        <v>60</v>
      </c>
      <c r="B14" s="821"/>
      <c r="C14" s="827"/>
    </row>
    <row r="15" spans="1:3" s="23" customFormat="1" ht="33.6" customHeight="1">
      <c r="A15" s="25" t="s">
        <v>61</v>
      </c>
      <c r="B15" s="821"/>
      <c r="C15" s="822"/>
    </row>
    <row r="16" spans="1:3" s="23" customFormat="1" ht="33.6" customHeight="1">
      <c r="A16" s="25" t="s">
        <v>62</v>
      </c>
      <c r="B16" s="821"/>
      <c r="C16" s="822"/>
    </row>
    <row r="17" spans="1:3" s="23" customFormat="1" ht="6.75" customHeight="1"/>
    <row r="18" spans="1:3" s="23" customFormat="1" ht="15" customHeight="1">
      <c r="A18" s="818" t="s">
        <v>63</v>
      </c>
      <c r="B18" s="819"/>
      <c r="C18" s="820"/>
    </row>
    <row r="19" spans="1:3" s="23" customFormat="1" ht="28.9" customHeight="1">
      <c r="A19" s="26" t="s">
        <v>64</v>
      </c>
      <c r="B19" s="26" t="s">
        <v>65</v>
      </c>
      <c r="C19" s="27" t="s">
        <v>66</v>
      </c>
    </row>
    <row r="20" spans="1:3" s="23" customFormat="1" ht="15" customHeight="1">
      <c r="A20" s="28"/>
      <c r="B20" s="28"/>
      <c r="C20" s="29"/>
    </row>
    <row r="21" spans="1:3" s="23" customFormat="1" ht="6.75" customHeight="1"/>
    <row r="22" spans="1:3" s="23" customFormat="1" ht="15" customHeight="1">
      <c r="A22" s="818" t="s">
        <v>67</v>
      </c>
      <c r="B22" s="819"/>
      <c r="C22" s="820"/>
    </row>
    <row r="23" spans="1:3" s="23" customFormat="1" ht="15" customHeight="1">
      <c r="A23" s="26" t="s">
        <v>68</v>
      </c>
      <c r="B23" s="26" t="s">
        <v>69</v>
      </c>
      <c r="C23" s="27" t="s">
        <v>70</v>
      </c>
    </row>
    <row r="24" spans="1:3" s="23" customFormat="1" ht="15" customHeight="1">
      <c r="A24" s="28"/>
      <c r="B24" s="28"/>
      <c r="C24" s="29"/>
    </row>
    <row r="25" spans="1:3" s="23" customFormat="1" ht="6.75" customHeight="1"/>
    <row r="26" spans="1:3" s="23" customFormat="1" ht="15" customHeight="1">
      <c r="A26" s="818" t="s">
        <v>71</v>
      </c>
      <c r="B26" s="819"/>
      <c r="C26" s="820"/>
    </row>
    <row r="27" spans="1:3" s="23" customFormat="1" ht="15" customHeight="1">
      <c r="A27" s="26" t="s">
        <v>72</v>
      </c>
      <c r="B27" s="26" t="s">
        <v>73</v>
      </c>
      <c r="C27" s="27" t="s">
        <v>74</v>
      </c>
    </row>
    <row r="28" spans="1:3" s="23" customFormat="1" ht="34.9" customHeight="1">
      <c r="A28" s="30"/>
      <c r="B28" s="26"/>
      <c r="C28" s="29"/>
    </row>
    <row r="29" spans="1:3">
      <c r="A29" s="23"/>
      <c r="B29" s="23"/>
      <c r="C29" s="23"/>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D22"/>
  <sheetViews>
    <sheetView showGridLines="0" topLeftCell="A16" zoomScaleSheetLayoutView="70" workbookViewId="0">
      <selection activeCell="F98" sqref="F98"/>
    </sheetView>
  </sheetViews>
  <sheetFormatPr baseColWidth="10" defaultColWidth="12.5703125" defaultRowHeight="13.5"/>
  <cols>
    <col min="1" max="1" width="60.28515625" style="17" customWidth="1"/>
    <col min="2" max="3" width="16.28515625" style="18" customWidth="1"/>
    <col min="4" max="4" width="66.28515625" style="18" customWidth="1"/>
    <col min="5" max="16384" width="12.5703125" style="18"/>
  </cols>
  <sheetData>
    <row r="1" spans="1:4" ht="35.1" customHeight="1">
      <c r="A1" s="568" t="s">
        <v>157</v>
      </c>
      <c r="B1" s="569"/>
      <c r="C1" s="569"/>
      <c r="D1" s="570"/>
    </row>
    <row r="2" spans="1:4" ht="7.5" customHeight="1">
      <c r="A2" s="19"/>
      <c r="B2" s="20"/>
      <c r="C2" s="20"/>
      <c r="D2" s="20"/>
    </row>
    <row r="3" spans="1:4" ht="20.100000000000001" customHeight="1">
      <c r="A3" s="571" t="s">
        <v>198</v>
      </c>
      <c r="B3" s="572"/>
      <c r="C3" s="572"/>
      <c r="D3" s="573"/>
    </row>
    <row r="4" spans="1:4" ht="20.100000000000001" customHeight="1">
      <c r="A4" s="571" t="s">
        <v>202</v>
      </c>
      <c r="B4" s="572"/>
      <c r="C4" s="572"/>
      <c r="D4" s="573"/>
    </row>
    <row r="5" spans="1:4" ht="25.9" customHeight="1">
      <c r="A5" s="828" t="s">
        <v>122</v>
      </c>
      <c r="B5" s="584" t="s">
        <v>117</v>
      </c>
      <c r="C5" s="830"/>
      <c r="D5" s="831" t="s">
        <v>16</v>
      </c>
    </row>
    <row r="6" spans="1:4" s="21" customFormat="1" ht="25.9" customHeight="1">
      <c r="A6" s="829"/>
      <c r="B6" s="111" t="s">
        <v>98</v>
      </c>
      <c r="C6" s="112" t="s">
        <v>21</v>
      </c>
      <c r="D6" s="832"/>
    </row>
    <row r="7" spans="1:4" ht="28.15" customHeight="1">
      <c r="A7" s="217" t="s">
        <v>480</v>
      </c>
      <c r="B7" s="218">
        <v>62000000</v>
      </c>
      <c r="C7" s="218">
        <v>58082005.039999999</v>
      </c>
      <c r="D7" s="442" t="s">
        <v>902</v>
      </c>
    </row>
    <row r="8" spans="1:4" ht="55.9" customHeight="1">
      <c r="A8" s="217" t="s">
        <v>481</v>
      </c>
      <c r="B8" s="219">
        <v>40000000</v>
      </c>
      <c r="C8" s="219">
        <v>40000000</v>
      </c>
      <c r="D8" s="443" t="s">
        <v>903</v>
      </c>
    </row>
    <row r="9" spans="1:4" ht="45" customHeight="1">
      <c r="A9" s="217" t="s">
        <v>482</v>
      </c>
      <c r="B9" s="219">
        <v>35000000</v>
      </c>
      <c r="C9" s="219">
        <v>34915524.359999999</v>
      </c>
      <c r="D9" s="443" t="s">
        <v>904</v>
      </c>
    </row>
    <row r="10" spans="1:4" ht="58.5" customHeight="1">
      <c r="A10" s="217" t="s">
        <v>483</v>
      </c>
      <c r="B10" s="219">
        <v>23481500</v>
      </c>
      <c r="C10" s="219">
        <v>22715991.390000001</v>
      </c>
      <c r="D10" s="443" t="s">
        <v>905</v>
      </c>
    </row>
    <row r="11" spans="1:4" ht="69.599999999999994" customHeight="1">
      <c r="A11" s="217" t="s">
        <v>484</v>
      </c>
      <c r="B11" s="219">
        <v>12481127</v>
      </c>
      <c r="C11" s="219">
        <v>12343876.460000001</v>
      </c>
      <c r="D11" s="443" t="s">
        <v>906</v>
      </c>
    </row>
    <row r="12" spans="1:4" ht="75" customHeight="1">
      <c r="A12" s="468" t="s">
        <v>485</v>
      </c>
      <c r="B12" s="219">
        <v>10000000</v>
      </c>
      <c r="C12" s="219">
        <v>9148596.0999999996</v>
      </c>
      <c r="D12" s="443" t="s">
        <v>1061</v>
      </c>
    </row>
    <row r="13" spans="1:4" ht="69" customHeight="1">
      <c r="A13" s="468" t="s">
        <v>486</v>
      </c>
      <c r="B13" s="219">
        <v>8000000</v>
      </c>
      <c r="C13" s="219">
        <v>6809974.1699999999</v>
      </c>
      <c r="D13" s="443" t="s">
        <v>1062</v>
      </c>
    </row>
    <row r="14" spans="1:4" ht="127.5" customHeight="1">
      <c r="A14" s="468" t="s">
        <v>487</v>
      </c>
      <c r="B14" s="219">
        <v>3634915</v>
      </c>
      <c r="C14" s="219">
        <v>3452589.9</v>
      </c>
      <c r="D14" s="467" t="s">
        <v>1063</v>
      </c>
    </row>
    <row r="15" spans="1:4" ht="60.75" customHeight="1">
      <c r="A15" s="217" t="s">
        <v>488</v>
      </c>
      <c r="B15" s="219">
        <v>5000000</v>
      </c>
      <c r="C15" s="219">
        <v>4160358.72</v>
      </c>
      <c r="D15" s="443" t="s">
        <v>1064</v>
      </c>
    </row>
    <row r="16" spans="1:4" ht="126" customHeight="1">
      <c r="A16" s="217" t="s">
        <v>489</v>
      </c>
      <c r="B16" s="219">
        <v>2000000</v>
      </c>
      <c r="C16" s="219">
        <v>1999999.93</v>
      </c>
      <c r="D16" s="443" t="s">
        <v>907</v>
      </c>
    </row>
    <row r="17" spans="1:4" ht="177.75" customHeight="1">
      <c r="A17" s="217" t="s">
        <v>490</v>
      </c>
      <c r="B17" s="219">
        <v>3000000</v>
      </c>
      <c r="C17" s="219">
        <v>2999760</v>
      </c>
      <c r="D17" s="443" t="s">
        <v>1060</v>
      </c>
    </row>
    <row r="18" spans="1:4" ht="139.5" customHeight="1">
      <c r="A18" s="217" t="s">
        <v>491</v>
      </c>
      <c r="B18" s="219">
        <v>7000000</v>
      </c>
      <c r="C18" s="219">
        <v>6999999.8700000001</v>
      </c>
      <c r="D18" s="443" t="s">
        <v>908</v>
      </c>
    </row>
    <row r="19" spans="1:4" ht="20.25" customHeight="1">
      <c r="A19" s="444" t="s">
        <v>297</v>
      </c>
      <c r="B19" s="445">
        <f>SUM(B7:B18)</f>
        <v>211597542</v>
      </c>
      <c r="C19" s="445">
        <f>SUM(C7:C18)</f>
        <v>203628675.94</v>
      </c>
      <c r="D19" s="446"/>
    </row>
    <row r="20" spans="1:4">
      <c r="A20" s="16" t="s">
        <v>158</v>
      </c>
    </row>
    <row r="21" spans="1:4">
      <c r="A21" s="5"/>
      <c r="C21" s="7"/>
    </row>
    <row r="22" spans="1:4">
      <c r="A22" s="8"/>
      <c r="C22" s="10"/>
    </row>
  </sheetData>
  <mergeCells count="6">
    <mergeCell ref="A5:A6"/>
    <mergeCell ref="B5:C5"/>
    <mergeCell ref="D5:D6"/>
    <mergeCell ref="A1:D1"/>
    <mergeCell ref="A3:D3"/>
    <mergeCell ref="A4:D4"/>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94"/>
  <sheetViews>
    <sheetView showGridLines="0" topLeftCell="A85" zoomScaleSheetLayoutView="70" workbookViewId="0">
      <selection activeCell="F98" sqref="F98"/>
    </sheetView>
  </sheetViews>
  <sheetFormatPr baseColWidth="10" defaultColWidth="9.28515625" defaultRowHeight="13.5"/>
  <cols>
    <col min="1" max="1" width="34.7109375" style="1" customWidth="1"/>
    <col min="2" max="2" width="31.28515625" style="1" customWidth="1"/>
    <col min="3" max="3" width="30" style="1" customWidth="1"/>
    <col min="4" max="4" width="12.5703125" style="1" bestFit="1" customWidth="1"/>
    <col min="5" max="5" width="18.85546875" style="1" customWidth="1"/>
    <col min="6" max="6" width="17.85546875" style="1" customWidth="1"/>
    <col min="7" max="7" width="19" style="1" customWidth="1"/>
    <col min="8" max="16384" width="9.28515625" style="1"/>
  </cols>
  <sheetData>
    <row r="1" spans="1:7" ht="35.1" customHeight="1">
      <c r="A1" s="568" t="s">
        <v>37</v>
      </c>
      <c r="B1" s="569"/>
      <c r="C1" s="569"/>
      <c r="D1" s="569"/>
      <c r="E1" s="569"/>
      <c r="F1" s="569"/>
      <c r="G1" s="570"/>
    </row>
    <row r="2" spans="1:7" s="12" customFormat="1" ht="8.25" customHeight="1">
      <c r="A2" s="11"/>
      <c r="B2" s="11"/>
      <c r="C2" s="11"/>
      <c r="D2" s="11"/>
      <c r="E2" s="11"/>
      <c r="F2" s="11"/>
      <c r="G2" s="11"/>
    </row>
    <row r="3" spans="1:7" s="12" customFormat="1" ht="19.5" customHeight="1">
      <c r="A3" s="571" t="s">
        <v>198</v>
      </c>
      <c r="B3" s="572"/>
      <c r="C3" s="572"/>
      <c r="D3" s="572"/>
      <c r="E3" s="572"/>
      <c r="F3" s="572"/>
      <c r="G3" s="573"/>
    </row>
    <row r="4" spans="1:7" s="12" customFormat="1" ht="19.5" customHeight="1">
      <c r="A4" s="571" t="s">
        <v>202</v>
      </c>
      <c r="B4" s="572"/>
      <c r="C4" s="572"/>
      <c r="D4" s="572"/>
      <c r="E4" s="572"/>
      <c r="F4" s="572"/>
      <c r="G4" s="573"/>
    </row>
    <row r="5" spans="1:7" ht="9" customHeight="1"/>
    <row r="6" spans="1:7" ht="19.899999999999999" customHeight="1">
      <c r="A6" s="566" t="s">
        <v>39</v>
      </c>
      <c r="B6" s="566" t="s">
        <v>38</v>
      </c>
      <c r="C6" s="566" t="s">
        <v>16</v>
      </c>
      <c r="D6" s="566" t="s">
        <v>40</v>
      </c>
      <c r="E6" s="584" t="s">
        <v>96</v>
      </c>
      <c r="F6" s="585"/>
      <c r="G6" s="812"/>
    </row>
    <row r="7" spans="1:7" s="13" customFormat="1" ht="36" customHeight="1">
      <c r="A7" s="567"/>
      <c r="B7" s="567"/>
      <c r="C7" s="567"/>
      <c r="D7" s="567"/>
      <c r="E7" s="102" t="s">
        <v>156</v>
      </c>
      <c r="F7" s="102" t="s">
        <v>187</v>
      </c>
      <c r="G7" s="102" t="s">
        <v>41</v>
      </c>
    </row>
    <row r="8" spans="1:7">
      <c r="A8" s="14"/>
      <c r="B8" s="14"/>
      <c r="C8" s="14"/>
      <c r="D8" s="14"/>
      <c r="E8" s="14"/>
      <c r="F8" s="14"/>
      <c r="G8" s="14"/>
    </row>
    <row r="9" spans="1:7" ht="72" customHeight="1">
      <c r="A9" s="220" t="s">
        <v>492</v>
      </c>
      <c r="B9" s="221" t="s">
        <v>493</v>
      </c>
      <c r="C9" s="222" t="s">
        <v>494</v>
      </c>
      <c r="D9" s="223">
        <v>1</v>
      </c>
      <c r="E9" s="224">
        <v>757762.3</v>
      </c>
      <c r="F9" s="224">
        <f>+E9</f>
        <v>757762.3</v>
      </c>
      <c r="G9" s="373">
        <v>754840.4</v>
      </c>
    </row>
    <row r="10" spans="1:7" ht="59.45" customHeight="1">
      <c r="A10" s="220" t="s">
        <v>495</v>
      </c>
      <c r="B10" s="221" t="s">
        <v>496</v>
      </c>
      <c r="C10" s="222" t="s">
        <v>497</v>
      </c>
      <c r="D10" s="223">
        <v>1</v>
      </c>
      <c r="E10" s="224">
        <v>757762.3</v>
      </c>
      <c r="F10" s="224">
        <f t="shared" ref="F10:F73" si="0">+E10</f>
        <v>757762.3</v>
      </c>
      <c r="G10" s="373">
        <v>757762.3</v>
      </c>
    </row>
    <row r="11" spans="1:7" ht="76.150000000000006" customHeight="1">
      <c r="A11" s="220" t="s">
        <v>498</v>
      </c>
      <c r="B11" s="225" t="s">
        <v>499</v>
      </c>
      <c r="C11" s="222" t="s">
        <v>500</v>
      </c>
      <c r="D11" s="223">
        <v>1</v>
      </c>
      <c r="E11" s="224">
        <v>757762.3</v>
      </c>
      <c r="F11" s="224">
        <f t="shared" si="0"/>
        <v>757762.3</v>
      </c>
      <c r="G11" s="373">
        <v>450172.43</v>
      </c>
    </row>
    <row r="12" spans="1:7" ht="28.15" customHeight="1">
      <c r="A12" s="220" t="s">
        <v>501</v>
      </c>
      <c r="B12" s="220" t="s">
        <v>502</v>
      </c>
      <c r="C12" s="222" t="s">
        <v>503</v>
      </c>
      <c r="D12" s="223">
        <v>1</v>
      </c>
      <c r="E12" s="224">
        <v>757762.3</v>
      </c>
      <c r="F12" s="224">
        <f t="shared" si="0"/>
        <v>757762.3</v>
      </c>
      <c r="G12" s="373">
        <v>492581.21</v>
      </c>
    </row>
    <row r="13" spans="1:7" ht="90">
      <c r="A13" s="220" t="s">
        <v>504</v>
      </c>
      <c r="B13" s="221" t="s">
        <v>505</v>
      </c>
      <c r="C13" s="222" t="s">
        <v>506</v>
      </c>
      <c r="D13" s="223">
        <v>1</v>
      </c>
      <c r="E13" s="224">
        <v>757762.3</v>
      </c>
      <c r="F13" s="224">
        <f t="shared" si="0"/>
        <v>757762.3</v>
      </c>
      <c r="G13" s="373">
        <v>717192.05</v>
      </c>
    </row>
    <row r="14" spans="1:7" ht="56.45" customHeight="1">
      <c r="A14" s="220" t="s">
        <v>507</v>
      </c>
      <c r="B14" s="221" t="s">
        <v>508</v>
      </c>
      <c r="C14" s="222" t="s">
        <v>509</v>
      </c>
      <c r="D14" s="223">
        <v>1</v>
      </c>
      <c r="E14" s="224">
        <v>757762.3</v>
      </c>
      <c r="F14" s="224">
        <f t="shared" si="0"/>
        <v>757762.3</v>
      </c>
      <c r="G14" s="373">
        <v>756108.64</v>
      </c>
    </row>
    <row r="15" spans="1:7" ht="28.9" customHeight="1">
      <c r="A15" s="220" t="s">
        <v>510</v>
      </c>
      <c r="B15" s="220" t="s">
        <v>511</v>
      </c>
      <c r="C15" s="222" t="s">
        <v>512</v>
      </c>
      <c r="D15" s="223">
        <v>1</v>
      </c>
      <c r="E15" s="224">
        <v>757762.3</v>
      </c>
      <c r="F15" s="224">
        <f t="shared" si="0"/>
        <v>757762.3</v>
      </c>
      <c r="G15" s="373">
        <v>698275</v>
      </c>
    </row>
    <row r="16" spans="1:7" ht="72.599999999999994" customHeight="1">
      <c r="A16" s="220" t="s">
        <v>513</v>
      </c>
      <c r="B16" s="221" t="s">
        <v>514</v>
      </c>
      <c r="C16" s="222" t="s">
        <v>515</v>
      </c>
      <c r="D16" s="223">
        <v>1</v>
      </c>
      <c r="E16" s="224">
        <v>757762.3</v>
      </c>
      <c r="F16" s="224">
        <f t="shared" si="0"/>
        <v>757762.3</v>
      </c>
      <c r="G16" s="373">
        <v>757342.08</v>
      </c>
    </row>
    <row r="17" spans="1:7" ht="130.15" customHeight="1">
      <c r="A17" s="220" t="s">
        <v>516</v>
      </c>
      <c r="B17" s="221" t="s">
        <v>517</v>
      </c>
      <c r="C17" s="222" t="s">
        <v>518</v>
      </c>
      <c r="D17" s="223">
        <v>1</v>
      </c>
      <c r="E17" s="224">
        <v>757762.3</v>
      </c>
      <c r="F17" s="224">
        <f t="shared" si="0"/>
        <v>757762.3</v>
      </c>
      <c r="G17" s="373">
        <v>0</v>
      </c>
    </row>
    <row r="18" spans="1:7" ht="72" customHeight="1">
      <c r="A18" s="220" t="s">
        <v>519</v>
      </c>
      <c r="B18" s="220" t="s">
        <v>520</v>
      </c>
      <c r="C18" s="222" t="s">
        <v>521</v>
      </c>
      <c r="D18" s="223">
        <v>1</v>
      </c>
      <c r="E18" s="224">
        <v>757762.3</v>
      </c>
      <c r="F18" s="224">
        <f t="shared" si="0"/>
        <v>757762.3</v>
      </c>
      <c r="G18" s="373">
        <v>757762.3</v>
      </c>
    </row>
    <row r="19" spans="1:7" ht="45">
      <c r="A19" s="220" t="s">
        <v>522</v>
      </c>
      <c r="B19" s="220" t="s">
        <v>523</v>
      </c>
      <c r="C19" s="222" t="s">
        <v>524</v>
      </c>
      <c r="D19" s="223">
        <v>1</v>
      </c>
      <c r="E19" s="224">
        <v>757762.3</v>
      </c>
      <c r="F19" s="224">
        <f t="shared" si="0"/>
        <v>757762.3</v>
      </c>
      <c r="G19" s="373">
        <v>757762.3</v>
      </c>
    </row>
    <row r="20" spans="1:7" ht="70.150000000000006" customHeight="1">
      <c r="A20" s="220" t="s">
        <v>525</v>
      </c>
      <c r="B20" s="221" t="s">
        <v>526</v>
      </c>
      <c r="C20" s="222" t="s">
        <v>494</v>
      </c>
      <c r="D20" s="223">
        <v>1</v>
      </c>
      <c r="E20" s="224">
        <v>757762.3</v>
      </c>
      <c r="F20" s="224">
        <f t="shared" si="0"/>
        <v>757762.3</v>
      </c>
      <c r="G20" s="373">
        <v>757342.06</v>
      </c>
    </row>
    <row r="21" spans="1:7" ht="71.45" customHeight="1">
      <c r="A21" s="220" t="s">
        <v>527</v>
      </c>
      <c r="B21" s="221" t="s">
        <v>528</v>
      </c>
      <c r="C21" s="222" t="s">
        <v>494</v>
      </c>
      <c r="D21" s="223">
        <v>1</v>
      </c>
      <c r="E21" s="224">
        <v>757762.3</v>
      </c>
      <c r="F21" s="224">
        <f t="shared" si="0"/>
        <v>757762.3</v>
      </c>
      <c r="G21" s="373">
        <v>757341.87</v>
      </c>
    </row>
    <row r="22" spans="1:7" ht="60" customHeight="1">
      <c r="A22" s="220" t="s">
        <v>529</v>
      </c>
      <c r="B22" s="221" t="s">
        <v>530</v>
      </c>
      <c r="C22" s="222" t="s">
        <v>497</v>
      </c>
      <c r="D22" s="223">
        <v>1</v>
      </c>
      <c r="E22" s="224">
        <v>757762.3</v>
      </c>
      <c r="F22" s="224">
        <f t="shared" si="0"/>
        <v>757762.3</v>
      </c>
      <c r="G22" s="373">
        <v>747905.19</v>
      </c>
    </row>
    <row r="23" spans="1:7" ht="61.9" customHeight="1">
      <c r="A23" s="220" t="s">
        <v>531</v>
      </c>
      <c r="B23" s="221" t="s">
        <v>532</v>
      </c>
      <c r="C23" s="222" t="s">
        <v>497</v>
      </c>
      <c r="D23" s="223">
        <v>1</v>
      </c>
      <c r="E23" s="224">
        <v>757762.3</v>
      </c>
      <c r="F23" s="224">
        <f t="shared" si="0"/>
        <v>757762.3</v>
      </c>
      <c r="G23" s="373">
        <v>738375.85</v>
      </c>
    </row>
    <row r="24" spans="1:7" ht="90">
      <c r="A24" s="220" t="s">
        <v>533</v>
      </c>
      <c r="B24" s="221" t="s">
        <v>534</v>
      </c>
      <c r="C24" s="222" t="s">
        <v>535</v>
      </c>
      <c r="D24" s="223">
        <v>1</v>
      </c>
      <c r="E24" s="224">
        <v>757762.3</v>
      </c>
      <c r="F24" s="224">
        <f t="shared" si="0"/>
        <v>757762.3</v>
      </c>
      <c r="G24" s="373">
        <v>23275.08</v>
      </c>
    </row>
    <row r="25" spans="1:7" ht="75.599999999999994" customHeight="1">
      <c r="A25" s="220" t="s">
        <v>536</v>
      </c>
      <c r="B25" s="221" t="s">
        <v>537</v>
      </c>
      <c r="C25" s="222" t="s">
        <v>538</v>
      </c>
      <c r="D25" s="223">
        <v>1</v>
      </c>
      <c r="E25" s="224">
        <v>757762.3</v>
      </c>
      <c r="F25" s="224">
        <f t="shared" si="0"/>
        <v>757762.3</v>
      </c>
      <c r="G25" s="373">
        <v>757348.08</v>
      </c>
    </row>
    <row r="26" spans="1:7" ht="60" customHeight="1">
      <c r="A26" s="220" t="s">
        <v>539</v>
      </c>
      <c r="B26" s="221" t="s">
        <v>540</v>
      </c>
      <c r="C26" s="222" t="s">
        <v>497</v>
      </c>
      <c r="D26" s="223">
        <v>1</v>
      </c>
      <c r="E26" s="224">
        <v>757762.3</v>
      </c>
      <c r="F26" s="224">
        <f t="shared" si="0"/>
        <v>757762.3</v>
      </c>
      <c r="G26" s="373">
        <v>701712.68</v>
      </c>
    </row>
    <row r="27" spans="1:7" ht="82.9" customHeight="1">
      <c r="A27" s="220" t="s">
        <v>541</v>
      </c>
      <c r="B27" s="221" t="s">
        <v>542</v>
      </c>
      <c r="C27" s="222" t="s">
        <v>543</v>
      </c>
      <c r="D27" s="223">
        <v>1</v>
      </c>
      <c r="E27" s="224">
        <v>757762.3</v>
      </c>
      <c r="F27" s="224">
        <f t="shared" si="0"/>
        <v>757762.3</v>
      </c>
      <c r="G27" s="373">
        <v>757762.3</v>
      </c>
    </row>
    <row r="28" spans="1:7" ht="69.599999999999994" customHeight="1">
      <c r="A28" s="220" t="s">
        <v>544</v>
      </c>
      <c r="B28" s="221" t="s">
        <v>545</v>
      </c>
      <c r="C28" s="222" t="s">
        <v>546</v>
      </c>
      <c r="D28" s="223">
        <v>1</v>
      </c>
      <c r="E28" s="224">
        <v>757762.3</v>
      </c>
      <c r="F28" s="224">
        <f t="shared" si="0"/>
        <v>757762.3</v>
      </c>
      <c r="G28" s="373">
        <v>757762.3</v>
      </c>
    </row>
    <row r="29" spans="1:7" ht="90">
      <c r="A29" s="220" t="s">
        <v>547</v>
      </c>
      <c r="B29" s="221" t="s">
        <v>548</v>
      </c>
      <c r="C29" s="222" t="s">
        <v>535</v>
      </c>
      <c r="D29" s="223">
        <v>1</v>
      </c>
      <c r="E29" s="224">
        <v>757762.3</v>
      </c>
      <c r="F29" s="224">
        <f t="shared" si="0"/>
        <v>757762.3</v>
      </c>
      <c r="G29" s="373">
        <v>752639.71</v>
      </c>
    </row>
    <row r="30" spans="1:7" ht="72" customHeight="1">
      <c r="A30" s="220" t="s">
        <v>549</v>
      </c>
      <c r="B30" s="221" t="s">
        <v>550</v>
      </c>
      <c r="C30" s="222" t="s">
        <v>494</v>
      </c>
      <c r="D30" s="223">
        <v>1</v>
      </c>
      <c r="E30" s="224">
        <v>757762.3</v>
      </c>
      <c r="F30" s="224">
        <f t="shared" si="0"/>
        <v>757762.3</v>
      </c>
      <c r="G30" s="373">
        <v>751734.75</v>
      </c>
    </row>
    <row r="31" spans="1:7" ht="40.15" customHeight="1">
      <c r="A31" s="220" t="s">
        <v>551</v>
      </c>
      <c r="B31" s="220" t="s">
        <v>552</v>
      </c>
      <c r="C31" s="222" t="s">
        <v>553</v>
      </c>
      <c r="D31" s="223">
        <v>1</v>
      </c>
      <c r="E31" s="224">
        <v>757762.3</v>
      </c>
      <c r="F31" s="224">
        <f t="shared" si="0"/>
        <v>757762.3</v>
      </c>
      <c r="G31" s="373">
        <v>757762.3</v>
      </c>
    </row>
    <row r="32" spans="1:7" ht="90">
      <c r="A32" s="220" t="s">
        <v>554</v>
      </c>
      <c r="B32" s="221" t="s">
        <v>555</v>
      </c>
      <c r="C32" s="222" t="s">
        <v>535</v>
      </c>
      <c r="D32" s="223">
        <v>1</v>
      </c>
      <c r="E32" s="224">
        <v>757762.3</v>
      </c>
      <c r="F32" s="224">
        <f t="shared" si="0"/>
        <v>757762.3</v>
      </c>
      <c r="G32" s="373">
        <v>274148.71999999997</v>
      </c>
    </row>
    <row r="33" spans="1:7" ht="58.9" customHeight="1">
      <c r="A33" s="220" t="s">
        <v>556</v>
      </c>
      <c r="B33" s="221" t="s">
        <v>532</v>
      </c>
      <c r="C33" s="222" t="s">
        <v>497</v>
      </c>
      <c r="D33" s="223">
        <v>1</v>
      </c>
      <c r="E33" s="224">
        <v>757762.3</v>
      </c>
      <c r="F33" s="224">
        <f t="shared" si="0"/>
        <v>757762.3</v>
      </c>
      <c r="G33" s="373">
        <v>695789.25</v>
      </c>
    </row>
    <row r="34" spans="1:7" ht="90">
      <c r="A34" s="220" t="s">
        <v>557</v>
      </c>
      <c r="B34" s="221" t="s">
        <v>558</v>
      </c>
      <c r="C34" s="222" t="s">
        <v>535</v>
      </c>
      <c r="D34" s="223">
        <v>1</v>
      </c>
      <c r="E34" s="224">
        <v>757762.3</v>
      </c>
      <c r="F34" s="224">
        <f t="shared" si="0"/>
        <v>757762.3</v>
      </c>
      <c r="G34" s="373">
        <v>398397.75</v>
      </c>
    </row>
    <row r="35" spans="1:7" ht="37.9" customHeight="1">
      <c r="A35" s="220" t="s">
        <v>559</v>
      </c>
      <c r="B35" s="220" t="s">
        <v>560</v>
      </c>
      <c r="C35" s="222" t="s">
        <v>561</v>
      </c>
      <c r="D35" s="223">
        <v>1</v>
      </c>
      <c r="E35" s="224">
        <v>757762.3</v>
      </c>
      <c r="F35" s="224">
        <f t="shared" si="0"/>
        <v>757762.3</v>
      </c>
      <c r="G35" s="373">
        <v>757762.3</v>
      </c>
    </row>
    <row r="36" spans="1:7" ht="37.15" customHeight="1">
      <c r="A36" s="220" t="s">
        <v>562</v>
      </c>
      <c r="B36" s="220" t="s">
        <v>563</v>
      </c>
      <c r="C36" s="222" t="s">
        <v>564</v>
      </c>
      <c r="D36" s="223">
        <v>1</v>
      </c>
      <c r="E36" s="224">
        <v>757762.3</v>
      </c>
      <c r="F36" s="224">
        <f t="shared" si="0"/>
        <v>757762.3</v>
      </c>
      <c r="G36" s="373">
        <v>708029.3</v>
      </c>
    </row>
    <row r="37" spans="1:7" ht="90">
      <c r="A37" s="220" t="s">
        <v>565</v>
      </c>
      <c r="B37" s="221" t="s">
        <v>566</v>
      </c>
      <c r="C37" s="222" t="s">
        <v>567</v>
      </c>
      <c r="D37" s="223">
        <v>1</v>
      </c>
      <c r="E37" s="224">
        <v>757762.3</v>
      </c>
      <c r="F37" s="224">
        <f t="shared" si="0"/>
        <v>757762.3</v>
      </c>
      <c r="G37" s="373">
        <v>753705.79</v>
      </c>
    </row>
    <row r="38" spans="1:7" ht="58.9" customHeight="1">
      <c r="A38" s="220" t="s">
        <v>568</v>
      </c>
      <c r="B38" s="221" t="s">
        <v>569</v>
      </c>
      <c r="C38" s="222" t="s">
        <v>497</v>
      </c>
      <c r="D38" s="223">
        <v>1</v>
      </c>
      <c r="E38" s="224">
        <v>757762.3</v>
      </c>
      <c r="F38" s="224">
        <f t="shared" si="0"/>
        <v>757762.3</v>
      </c>
      <c r="G38" s="373">
        <v>753232.78</v>
      </c>
    </row>
    <row r="39" spans="1:7" ht="71.45" customHeight="1">
      <c r="A39" s="220" t="s">
        <v>570</v>
      </c>
      <c r="B39" s="220" t="s">
        <v>571</v>
      </c>
      <c r="C39" s="222" t="s">
        <v>572</v>
      </c>
      <c r="D39" s="223">
        <v>1</v>
      </c>
      <c r="E39" s="224">
        <v>757762.3</v>
      </c>
      <c r="F39" s="224">
        <f t="shared" si="0"/>
        <v>757762.3</v>
      </c>
      <c r="G39" s="373">
        <v>757762.3</v>
      </c>
    </row>
    <row r="40" spans="1:7" ht="89.45" customHeight="1">
      <c r="A40" s="220" t="s">
        <v>573</v>
      </c>
      <c r="B40" s="221" t="s">
        <v>574</v>
      </c>
      <c r="C40" s="222" t="s">
        <v>535</v>
      </c>
      <c r="D40" s="223">
        <v>1</v>
      </c>
      <c r="E40" s="224">
        <v>757762.3</v>
      </c>
      <c r="F40" s="224">
        <f t="shared" si="0"/>
        <v>757762.3</v>
      </c>
      <c r="G40" s="373">
        <v>754848.14</v>
      </c>
    </row>
    <row r="41" spans="1:7" ht="72" customHeight="1">
      <c r="A41" s="220" t="s">
        <v>575</v>
      </c>
      <c r="B41" s="221" t="s">
        <v>576</v>
      </c>
      <c r="C41" s="222" t="s">
        <v>494</v>
      </c>
      <c r="D41" s="223">
        <v>1</v>
      </c>
      <c r="E41" s="224">
        <v>757762.3</v>
      </c>
      <c r="F41" s="224">
        <f t="shared" si="0"/>
        <v>757762.3</v>
      </c>
      <c r="G41" s="373">
        <v>753461.67</v>
      </c>
    </row>
    <row r="42" spans="1:7" ht="81" customHeight="1">
      <c r="A42" s="220" t="s">
        <v>577</v>
      </c>
      <c r="B42" s="221" t="s">
        <v>578</v>
      </c>
      <c r="C42" s="222" t="s">
        <v>579</v>
      </c>
      <c r="D42" s="223">
        <v>1</v>
      </c>
      <c r="E42" s="224">
        <v>757762.3</v>
      </c>
      <c r="F42" s="224">
        <f t="shared" si="0"/>
        <v>757762.3</v>
      </c>
      <c r="G42" s="373">
        <v>757762.3</v>
      </c>
    </row>
    <row r="43" spans="1:7" ht="61.9" customHeight="1">
      <c r="A43" s="220" t="s">
        <v>580</v>
      </c>
      <c r="B43" s="221" t="s">
        <v>581</v>
      </c>
      <c r="C43" s="222" t="s">
        <v>497</v>
      </c>
      <c r="D43" s="223">
        <v>1</v>
      </c>
      <c r="E43" s="224">
        <v>757762.3</v>
      </c>
      <c r="F43" s="224">
        <f t="shared" si="0"/>
        <v>757762.3</v>
      </c>
      <c r="G43" s="373">
        <v>733715.38</v>
      </c>
    </row>
    <row r="44" spans="1:7" ht="58.15" customHeight="1">
      <c r="A44" s="220" t="s">
        <v>582</v>
      </c>
      <c r="B44" s="221" t="s">
        <v>583</v>
      </c>
      <c r="C44" s="222" t="s">
        <v>497</v>
      </c>
      <c r="D44" s="223">
        <v>1</v>
      </c>
      <c r="E44" s="224">
        <v>757762.3</v>
      </c>
      <c r="F44" s="224">
        <f t="shared" si="0"/>
        <v>757762.3</v>
      </c>
      <c r="G44" s="373">
        <v>754362.18</v>
      </c>
    </row>
    <row r="45" spans="1:7" ht="72" customHeight="1">
      <c r="A45" s="220" t="s">
        <v>584</v>
      </c>
      <c r="B45" s="221" t="s">
        <v>585</v>
      </c>
      <c r="C45" s="222" t="s">
        <v>586</v>
      </c>
      <c r="D45" s="223">
        <v>1</v>
      </c>
      <c r="E45" s="224">
        <v>757762.3</v>
      </c>
      <c r="F45" s="224">
        <f t="shared" si="0"/>
        <v>757762.3</v>
      </c>
      <c r="G45" s="373">
        <v>749933.26</v>
      </c>
    </row>
    <row r="46" spans="1:7" ht="61.15" customHeight="1">
      <c r="A46" s="220" t="s">
        <v>587</v>
      </c>
      <c r="B46" s="221" t="s">
        <v>588</v>
      </c>
      <c r="C46" s="222" t="s">
        <v>497</v>
      </c>
      <c r="D46" s="223">
        <v>1</v>
      </c>
      <c r="E46" s="224">
        <v>757762.3</v>
      </c>
      <c r="F46" s="224">
        <f t="shared" si="0"/>
        <v>757762.3</v>
      </c>
      <c r="G46" s="373">
        <v>752919.54</v>
      </c>
    </row>
    <row r="47" spans="1:7" ht="110.45" customHeight="1">
      <c r="A47" s="220" t="s">
        <v>589</v>
      </c>
      <c r="B47" s="221" t="s">
        <v>590</v>
      </c>
      <c r="C47" s="222" t="s">
        <v>591</v>
      </c>
      <c r="D47" s="223">
        <v>1</v>
      </c>
      <c r="E47" s="224">
        <v>757762.3</v>
      </c>
      <c r="F47" s="224">
        <f t="shared" si="0"/>
        <v>757762.3</v>
      </c>
      <c r="G47" s="373">
        <v>464127.15</v>
      </c>
    </row>
    <row r="48" spans="1:7" ht="110.45" customHeight="1">
      <c r="A48" s="220" t="s">
        <v>592</v>
      </c>
      <c r="B48" s="221" t="s">
        <v>593</v>
      </c>
      <c r="C48" s="222" t="s">
        <v>591</v>
      </c>
      <c r="D48" s="223">
        <v>1</v>
      </c>
      <c r="E48" s="224">
        <v>757762.3</v>
      </c>
      <c r="F48" s="224">
        <f t="shared" si="0"/>
        <v>757762.3</v>
      </c>
      <c r="G48" s="373">
        <v>735121</v>
      </c>
    </row>
    <row r="49" spans="1:7" ht="48.6" customHeight="1">
      <c r="A49" s="220" t="s">
        <v>594</v>
      </c>
      <c r="B49" s="220" t="s">
        <v>595</v>
      </c>
      <c r="C49" s="222" t="s">
        <v>596</v>
      </c>
      <c r="D49" s="223">
        <v>1</v>
      </c>
      <c r="E49" s="224">
        <v>757762.3</v>
      </c>
      <c r="F49" s="224">
        <f t="shared" si="0"/>
        <v>757762.3</v>
      </c>
      <c r="G49" s="373">
        <v>757762.3</v>
      </c>
    </row>
    <row r="50" spans="1:7" ht="90">
      <c r="A50" s="220" t="s">
        <v>597</v>
      </c>
      <c r="B50" s="221" t="s">
        <v>598</v>
      </c>
      <c r="C50" s="222" t="s">
        <v>535</v>
      </c>
      <c r="D50" s="223">
        <v>1</v>
      </c>
      <c r="E50" s="224">
        <v>757762.3</v>
      </c>
      <c r="F50" s="224">
        <f t="shared" si="0"/>
        <v>757762.3</v>
      </c>
      <c r="G50" s="373">
        <v>196428.3</v>
      </c>
    </row>
    <row r="51" spans="1:7" ht="27" customHeight="1">
      <c r="A51" s="220" t="s">
        <v>599</v>
      </c>
      <c r="B51" s="220" t="s">
        <v>600</v>
      </c>
      <c r="C51" s="222" t="s">
        <v>601</v>
      </c>
      <c r="D51" s="223">
        <v>1</v>
      </c>
      <c r="E51" s="224">
        <v>757762.3</v>
      </c>
      <c r="F51" s="224">
        <f t="shared" si="0"/>
        <v>757762.3</v>
      </c>
      <c r="G51" s="373">
        <v>757762.3</v>
      </c>
    </row>
    <row r="52" spans="1:7" ht="60" customHeight="1">
      <c r="A52" s="220" t="s">
        <v>602</v>
      </c>
      <c r="B52" s="221" t="s">
        <v>603</v>
      </c>
      <c r="C52" s="222" t="s">
        <v>604</v>
      </c>
      <c r="D52" s="223">
        <v>1</v>
      </c>
      <c r="E52" s="224">
        <v>757762.3</v>
      </c>
      <c r="F52" s="224">
        <f t="shared" si="0"/>
        <v>757762.3</v>
      </c>
      <c r="G52" s="373">
        <v>661266.93999999994</v>
      </c>
    </row>
    <row r="53" spans="1:7" ht="67.900000000000006" customHeight="1">
      <c r="A53" s="220" t="s">
        <v>605</v>
      </c>
      <c r="B53" s="221" t="s">
        <v>606</v>
      </c>
      <c r="C53" s="222" t="s">
        <v>546</v>
      </c>
      <c r="D53" s="223">
        <v>1</v>
      </c>
      <c r="E53" s="224">
        <v>757762.3</v>
      </c>
      <c r="F53" s="224">
        <f t="shared" si="0"/>
        <v>757762.3</v>
      </c>
      <c r="G53" s="373">
        <v>757762.3</v>
      </c>
    </row>
    <row r="54" spans="1:7" ht="51" customHeight="1">
      <c r="A54" s="220" t="s">
        <v>607</v>
      </c>
      <c r="B54" s="221" t="s">
        <v>608</v>
      </c>
      <c r="C54" s="222" t="s">
        <v>609</v>
      </c>
      <c r="D54" s="223">
        <v>1</v>
      </c>
      <c r="E54" s="224">
        <v>757762.3</v>
      </c>
      <c r="F54" s="224">
        <f t="shared" si="0"/>
        <v>757762.3</v>
      </c>
      <c r="G54" s="373">
        <v>245582.99</v>
      </c>
    </row>
    <row r="55" spans="1:7" ht="57" customHeight="1">
      <c r="A55" s="220" t="s">
        <v>610</v>
      </c>
      <c r="B55" s="221" t="s">
        <v>611</v>
      </c>
      <c r="C55" s="222" t="s">
        <v>612</v>
      </c>
      <c r="D55" s="223">
        <v>1</v>
      </c>
      <c r="E55" s="224">
        <v>757762.3</v>
      </c>
      <c r="F55" s="224">
        <f t="shared" si="0"/>
        <v>757762.3</v>
      </c>
      <c r="G55" s="373">
        <v>739757.63</v>
      </c>
    </row>
    <row r="56" spans="1:7" ht="22.5">
      <c r="A56" s="220" t="s">
        <v>613</v>
      </c>
      <c r="B56" s="220" t="s">
        <v>614</v>
      </c>
      <c r="C56" s="222" t="s">
        <v>615</v>
      </c>
      <c r="D56" s="223">
        <v>1</v>
      </c>
      <c r="E56" s="224">
        <v>757762.3</v>
      </c>
      <c r="F56" s="224">
        <f t="shared" si="0"/>
        <v>757762.3</v>
      </c>
      <c r="G56" s="373">
        <v>748459.7</v>
      </c>
    </row>
    <row r="57" spans="1:7" ht="120" customHeight="1">
      <c r="A57" s="220" t="s">
        <v>616</v>
      </c>
      <c r="B57" s="221" t="s">
        <v>617</v>
      </c>
      <c r="C57" s="222" t="s">
        <v>618</v>
      </c>
      <c r="D57" s="223">
        <v>1</v>
      </c>
      <c r="E57" s="224">
        <v>757762.3</v>
      </c>
      <c r="F57" s="224">
        <f t="shared" si="0"/>
        <v>757762.3</v>
      </c>
      <c r="G57" s="373">
        <v>736148.07</v>
      </c>
    </row>
    <row r="58" spans="1:7" ht="58.9" customHeight="1">
      <c r="A58" s="220" t="s">
        <v>619</v>
      </c>
      <c r="B58" s="221" t="s">
        <v>620</v>
      </c>
      <c r="C58" s="222" t="s">
        <v>497</v>
      </c>
      <c r="D58" s="223">
        <v>1</v>
      </c>
      <c r="E58" s="224">
        <v>757762.3</v>
      </c>
      <c r="F58" s="224">
        <f t="shared" si="0"/>
        <v>757762.3</v>
      </c>
      <c r="G58" s="373">
        <v>754568.66</v>
      </c>
    </row>
    <row r="59" spans="1:7" ht="67.150000000000006" customHeight="1">
      <c r="A59" s="220" t="s">
        <v>621</v>
      </c>
      <c r="B59" s="221" t="s">
        <v>622</v>
      </c>
      <c r="C59" s="222" t="s">
        <v>623</v>
      </c>
      <c r="D59" s="223">
        <v>1</v>
      </c>
      <c r="E59" s="224">
        <v>757762.3</v>
      </c>
      <c r="F59" s="224">
        <f t="shared" si="0"/>
        <v>757762.3</v>
      </c>
      <c r="G59" s="373">
        <v>747976.07</v>
      </c>
    </row>
    <row r="60" spans="1:7" ht="28.9" customHeight="1">
      <c r="A60" s="220" t="s">
        <v>624</v>
      </c>
      <c r="B60" s="220" t="s">
        <v>625</v>
      </c>
      <c r="C60" s="222" t="s">
        <v>626</v>
      </c>
      <c r="D60" s="223">
        <v>1</v>
      </c>
      <c r="E60" s="224">
        <v>757762.3</v>
      </c>
      <c r="F60" s="224">
        <f t="shared" si="0"/>
        <v>757762.3</v>
      </c>
      <c r="G60" s="373">
        <v>751936.08</v>
      </c>
    </row>
    <row r="61" spans="1:7" ht="69" customHeight="1">
      <c r="A61" s="220" t="s">
        <v>627</v>
      </c>
      <c r="B61" s="221" t="s">
        <v>628</v>
      </c>
      <c r="C61" s="222" t="s">
        <v>586</v>
      </c>
      <c r="D61" s="223">
        <v>1</v>
      </c>
      <c r="E61" s="224">
        <v>757762.3</v>
      </c>
      <c r="F61" s="224">
        <f t="shared" si="0"/>
        <v>757762.3</v>
      </c>
      <c r="G61" s="373">
        <v>757847.42</v>
      </c>
    </row>
    <row r="62" spans="1:7" ht="101.45" customHeight="1">
      <c r="A62" s="220" t="s">
        <v>629</v>
      </c>
      <c r="B62" s="221" t="s">
        <v>630</v>
      </c>
      <c r="C62" s="222" t="s">
        <v>631</v>
      </c>
      <c r="D62" s="223">
        <v>1</v>
      </c>
      <c r="E62" s="224">
        <v>757762.3</v>
      </c>
      <c r="F62" s="224">
        <f t="shared" si="0"/>
        <v>757762.3</v>
      </c>
      <c r="G62" s="373">
        <v>220660.64</v>
      </c>
    </row>
    <row r="63" spans="1:7" ht="67.150000000000006" customHeight="1">
      <c r="A63" s="220" t="s">
        <v>632</v>
      </c>
      <c r="B63" s="221" t="s">
        <v>633</v>
      </c>
      <c r="C63" s="222" t="s">
        <v>623</v>
      </c>
      <c r="D63" s="223">
        <v>1</v>
      </c>
      <c r="E63" s="224">
        <v>757762.3</v>
      </c>
      <c r="F63" s="224">
        <f t="shared" si="0"/>
        <v>757762.3</v>
      </c>
      <c r="G63" s="373">
        <v>757762.3</v>
      </c>
    </row>
    <row r="64" spans="1:7" ht="76.150000000000006" customHeight="1">
      <c r="A64" s="220" t="s">
        <v>634</v>
      </c>
      <c r="B64" s="221" t="s">
        <v>635</v>
      </c>
      <c r="C64" s="222" t="s">
        <v>636</v>
      </c>
      <c r="D64" s="223">
        <v>1</v>
      </c>
      <c r="E64" s="224">
        <v>757762.3</v>
      </c>
      <c r="F64" s="224">
        <f t="shared" si="0"/>
        <v>757762.3</v>
      </c>
      <c r="G64" s="373">
        <v>757259.02</v>
      </c>
    </row>
    <row r="65" spans="1:7" ht="45">
      <c r="A65" s="220" t="s">
        <v>637</v>
      </c>
      <c r="B65" s="221" t="s">
        <v>638</v>
      </c>
      <c r="C65" s="222" t="s">
        <v>639</v>
      </c>
      <c r="D65" s="223">
        <v>1</v>
      </c>
      <c r="E65" s="224">
        <v>757762.3</v>
      </c>
      <c r="F65" s="224">
        <f t="shared" si="0"/>
        <v>757762.3</v>
      </c>
      <c r="G65" s="373">
        <v>23275.09</v>
      </c>
    </row>
    <row r="66" spans="1:7" ht="46.15" customHeight="1">
      <c r="A66" s="220" t="s">
        <v>640</v>
      </c>
      <c r="B66" s="220" t="s">
        <v>641</v>
      </c>
      <c r="C66" s="222" t="s">
        <v>642</v>
      </c>
      <c r="D66" s="223">
        <v>1</v>
      </c>
      <c r="E66" s="224">
        <v>757762.3</v>
      </c>
      <c r="F66" s="224">
        <f t="shared" si="0"/>
        <v>757762.3</v>
      </c>
      <c r="G66" s="373">
        <v>757762.3</v>
      </c>
    </row>
    <row r="67" spans="1:7" ht="56.25">
      <c r="A67" s="220" t="s">
        <v>643</v>
      </c>
      <c r="B67" s="220" t="s">
        <v>644</v>
      </c>
      <c r="C67" s="222" t="s">
        <v>645</v>
      </c>
      <c r="D67" s="223">
        <v>1</v>
      </c>
      <c r="E67" s="224">
        <v>757762.3</v>
      </c>
      <c r="F67" s="224">
        <f t="shared" si="0"/>
        <v>757762.3</v>
      </c>
      <c r="G67" s="373">
        <v>757762.3</v>
      </c>
    </row>
    <row r="68" spans="1:7" ht="70.150000000000006" customHeight="1">
      <c r="A68" s="220" t="s">
        <v>646</v>
      </c>
      <c r="B68" s="221" t="s">
        <v>647</v>
      </c>
      <c r="C68" s="222" t="s">
        <v>586</v>
      </c>
      <c r="D68" s="223">
        <v>1</v>
      </c>
      <c r="E68" s="224">
        <v>757762.3</v>
      </c>
      <c r="F68" s="224">
        <f t="shared" si="0"/>
        <v>757762.3</v>
      </c>
      <c r="G68" s="373">
        <v>753808.39</v>
      </c>
    </row>
    <row r="69" spans="1:7" ht="49.15" customHeight="1">
      <c r="A69" s="220" t="s">
        <v>648</v>
      </c>
      <c r="B69" s="220" t="s">
        <v>649</v>
      </c>
      <c r="C69" s="222" t="s">
        <v>650</v>
      </c>
      <c r="D69" s="223">
        <v>1</v>
      </c>
      <c r="E69" s="224">
        <v>757762.3</v>
      </c>
      <c r="F69" s="224">
        <f t="shared" si="0"/>
        <v>757762.3</v>
      </c>
      <c r="G69" s="373">
        <v>742367.33</v>
      </c>
    </row>
    <row r="70" spans="1:7" ht="40.15" customHeight="1">
      <c r="A70" s="220" t="s">
        <v>651</v>
      </c>
      <c r="B70" s="221" t="s">
        <v>499</v>
      </c>
      <c r="C70" s="222" t="s">
        <v>652</v>
      </c>
      <c r="D70" s="223">
        <v>1</v>
      </c>
      <c r="E70" s="224">
        <v>757762.3</v>
      </c>
      <c r="F70" s="224">
        <f t="shared" si="0"/>
        <v>757762.3</v>
      </c>
      <c r="G70" s="373">
        <v>518768.89</v>
      </c>
    </row>
    <row r="71" spans="1:7" ht="68.45" customHeight="1">
      <c r="A71" s="220" t="s">
        <v>653</v>
      </c>
      <c r="B71" s="221" t="s">
        <v>654</v>
      </c>
      <c r="C71" s="222" t="s">
        <v>586</v>
      </c>
      <c r="D71" s="223">
        <v>1</v>
      </c>
      <c r="E71" s="224">
        <v>757762.3</v>
      </c>
      <c r="F71" s="224">
        <f t="shared" si="0"/>
        <v>757762.3</v>
      </c>
      <c r="G71" s="373">
        <v>756480.8</v>
      </c>
    </row>
    <row r="72" spans="1:7" ht="65.45" customHeight="1">
      <c r="A72" s="220" t="s">
        <v>655</v>
      </c>
      <c r="B72" s="221" t="s">
        <v>656</v>
      </c>
      <c r="C72" s="222" t="s">
        <v>623</v>
      </c>
      <c r="D72" s="223">
        <v>1</v>
      </c>
      <c r="E72" s="224">
        <v>757762.3</v>
      </c>
      <c r="F72" s="224">
        <f t="shared" si="0"/>
        <v>757762.3</v>
      </c>
      <c r="G72" s="373">
        <v>700567.89</v>
      </c>
    </row>
    <row r="73" spans="1:7" ht="91.9" customHeight="1">
      <c r="A73" s="220" t="s">
        <v>657</v>
      </c>
      <c r="B73" s="221" t="s">
        <v>658</v>
      </c>
      <c r="C73" s="226" t="s">
        <v>659</v>
      </c>
      <c r="D73" s="223">
        <v>1</v>
      </c>
      <c r="E73" s="224">
        <v>757762.3</v>
      </c>
      <c r="F73" s="224">
        <f t="shared" si="0"/>
        <v>757762.3</v>
      </c>
      <c r="G73" s="373">
        <v>753268.67</v>
      </c>
    </row>
    <row r="74" spans="1:7" ht="57.6" customHeight="1">
      <c r="A74" s="220" t="s">
        <v>660</v>
      </c>
      <c r="B74" s="220" t="s">
        <v>661</v>
      </c>
      <c r="C74" s="222" t="s">
        <v>645</v>
      </c>
      <c r="D74" s="223">
        <v>1</v>
      </c>
      <c r="E74" s="224">
        <v>757762.3</v>
      </c>
      <c r="F74" s="224">
        <f t="shared" ref="F74:F88" si="1">+E74</f>
        <v>757762.3</v>
      </c>
      <c r="G74" s="373">
        <v>757762.3</v>
      </c>
    </row>
    <row r="75" spans="1:7" ht="42.6" customHeight="1">
      <c r="A75" s="220" t="s">
        <v>662</v>
      </c>
      <c r="B75" s="220" t="s">
        <v>663</v>
      </c>
      <c r="C75" s="222" t="s">
        <v>645</v>
      </c>
      <c r="D75" s="223">
        <v>1</v>
      </c>
      <c r="E75" s="224">
        <v>757762.3</v>
      </c>
      <c r="F75" s="224">
        <f t="shared" si="1"/>
        <v>757762.3</v>
      </c>
      <c r="G75" s="373">
        <v>757762.3</v>
      </c>
    </row>
    <row r="76" spans="1:7" ht="61.15" customHeight="1">
      <c r="A76" s="220" t="s">
        <v>664</v>
      </c>
      <c r="B76" s="221" t="s">
        <v>665</v>
      </c>
      <c r="C76" s="222" t="s">
        <v>612</v>
      </c>
      <c r="D76" s="223">
        <v>1</v>
      </c>
      <c r="E76" s="224">
        <v>757762.3</v>
      </c>
      <c r="F76" s="224">
        <f t="shared" si="1"/>
        <v>757762.3</v>
      </c>
      <c r="G76" s="373">
        <v>692152.05</v>
      </c>
    </row>
    <row r="77" spans="1:7" ht="66.599999999999994" customHeight="1">
      <c r="A77" s="220" t="s">
        <v>666</v>
      </c>
      <c r="B77" s="221" t="s">
        <v>667</v>
      </c>
      <c r="C77" s="222" t="s">
        <v>546</v>
      </c>
      <c r="D77" s="223">
        <v>1</v>
      </c>
      <c r="E77" s="224">
        <v>757762.3</v>
      </c>
      <c r="F77" s="224">
        <f t="shared" si="1"/>
        <v>757762.3</v>
      </c>
      <c r="G77" s="373">
        <v>750752.35</v>
      </c>
    </row>
    <row r="78" spans="1:7" ht="49.9" customHeight="1">
      <c r="A78" s="220" t="s">
        <v>668</v>
      </c>
      <c r="B78" s="220" t="s">
        <v>669</v>
      </c>
      <c r="C78" s="222" t="s">
        <v>670</v>
      </c>
      <c r="D78" s="223">
        <v>1</v>
      </c>
      <c r="E78" s="224">
        <v>757762.3</v>
      </c>
      <c r="F78" s="224">
        <f t="shared" si="1"/>
        <v>757762.3</v>
      </c>
      <c r="G78" s="373">
        <v>732481.81</v>
      </c>
    </row>
    <row r="79" spans="1:7" ht="80.45" customHeight="1">
      <c r="A79" s="227" t="s">
        <v>671</v>
      </c>
      <c r="B79" s="225" t="s">
        <v>672</v>
      </c>
      <c r="C79" s="226" t="s">
        <v>673</v>
      </c>
      <c r="D79" s="223">
        <v>1</v>
      </c>
      <c r="E79" s="224">
        <v>757762.3</v>
      </c>
      <c r="F79" s="224">
        <f t="shared" si="1"/>
        <v>757762.3</v>
      </c>
      <c r="G79" s="373">
        <v>754210.04</v>
      </c>
    </row>
    <row r="80" spans="1:7" ht="70.150000000000006" customHeight="1">
      <c r="A80" s="220" t="s">
        <v>674</v>
      </c>
      <c r="B80" s="221" t="s">
        <v>675</v>
      </c>
      <c r="C80" s="222" t="s">
        <v>494</v>
      </c>
      <c r="D80" s="223">
        <v>1</v>
      </c>
      <c r="E80" s="224">
        <v>757762.3</v>
      </c>
      <c r="F80" s="224">
        <f t="shared" si="1"/>
        <v>757762.3</v>
      </c>
      <c r="G80" s="373">
        <v>752536.83</v>
      </c>
    </row>
    <row r="81" spans="1:7" ht="40.15" customHeight="1">
      <c r="A81" s="220" t="s">
        <v>676</v>
      </c>
      <c r="B81" s="220" t="s">
        <v>677</v>
      </c>
      <c r="C81" s="222" t="s">
        <v>678</v>
      </c>
      <c r="D81" s="223">
        <v>1</v>
      </c>
      <c r="E81" s="224">
        <v>757762.3</v>
      </c>
      <c r="F81" s="224">
        <f t="shared" si="1"/>
        <v>757762.3</v>
      </c>
      <c r="G81" s="373">
        <v>735092.89</v>
      </c>
    </row>
    <row r="82" spans="1:7" ht="31.15" customHeight="1">
      <c r="A82" s="220" t="s">
        <v>679</v>
      </c>
      <c r="B82" s="220" t="s">
        <v>680</v>
      </c>
      <c r="C82" s="222" t="s">
        <v>681</v>
      </c>
      <c r="D82" s="223">
        <v>1</v>
      </c>
      <c r="E82" s="224">
        <v>757762.3</v>
      </c>
      <c r="F82" s="224">
        <f t="shared" si="1"/>
        <v>757762.3</v>
      </c>
      <c r="G82" s="373">
        <v>746174.27</v>
      </c>
    </row>
    <row r="83" spans="1:7" ht="68.45" customHeight="1">
      <c r="A83" s="220" t="s">
        <v>682</v>
      </c>
      <c r="B83" s="221" t="s">
        <v>683</v>
      </c>
      <c r="C83" s="222" t="s">
        <v>494</v>
      </c>
      <c r="D83" s="223">
        <v>1</v>
      </c>
      <c r="E83" s="224">
        <v>757762.3</v>
      </c>
      <c r="F83" s="224">
        <f t="shared" si="1"/>
        <v>757762.3</v>
      </c>
      <c r="G83" s="373">
        <v>753779.93</v>
      </c>
    </row>
    <row r="84" spans="1:7" ht="75.599999999999994" customHeight="1">
      <c r="A84" s="220" t="s">
        <v>684</v>
      </c>
      <c r="B84" s="221" t="s">
        <v>526</v>
      </c>
      <c r="C84" s="222" t="s">
        <v>494</v>
      </c>
      <c r="D84" s="223">
        <v>1</v>
      </c>
      <c r="E84" s="224">
        <v>757762.3</v>
      </c>
      <c r="F84" s="224">
        <f t="shared" si="1"/>
        <v>757762.3</v>
      </c>
      <c r="G84" s="373">
        <v>740178.95</v>
      </c>
    </row>
    <row r="85" spans="1:7" ht="58.15" customHeight="1">
      <c r="A85" s="220" t="s">
        <v>685</v>
      </c>
      <c r="B85" s="220" t="s">
        <v>686</v>
      </c>
      <c r="C85" s="222" t="s">
        <v>687</v>
      </c>
      <c r="D85" s="223">
        <v>1</v>
      </c>
      <c r="E85" s="224">
        <v>757762.3</v>
      </c>
      <c r="F85" s="224">
        <f t="shared" si="1"/>
        <v>757762.3</v>
      </c>
      <c r="G85" s="373">
        <v>757762.3</v>
      </c>
    </row>
    <row r="86" spans="1:7" ht="58.9" customHeight="1">
      <c r="A86" s="220" t="s">
        <v>688</v>
      </c>
      <c r="B86" s="220" t="s">
        <v>689</v>
      </c>
      <c r="C86" s="222" t="s">
        <v>645</v>
      </c>
      <c r="D86" s="223">
        <v>1</v>
      </c>
      <c r="E86" s="224">
        <v>757762.3</v>
      </c>
      <c r="F86" s="224">
        <f t="shared" si="1"/>
        <v>757762.3</v>
      </c>
      <c r="G86" s="373">
        <v>757762.3</v>
      </c>
    </row>
    <row r="87" spans="1:7" ht="58.15" customHeight="1">
      <c r="A87" s="220" t="s">
        <v>690</v>
      </c>
      <c r="B87" s="221" t="s">
        <v>691</v>
      </c>
      <c r="C87" s="222" t="s">
        <v>497</v>
      </c>
      <c r="D87" s="223">
        <v>1</v>
      </c>
      <c r="E87" s="224">
        <v>757762.3</v>
      </c>
      <c r="F87" s="224">
        <f t="shared" si="1"/>
        <v>757762.3</v>
      </c>
      <c r="G87" s="373">
        <v>734771.85</v>
      </c>
    </row>
    <row r="88" spans="1:7" ht="77.45" customHeight="1">
      <c r="A88" s="220" t="s">
        <v>692</v>
      </c>
      <c r="B88" s="221" t="s">
        <v>693</v>
      </c>
      <c r="C88" s="222" t="s">
        <v>494</v>
      </c>
      <c r="D88" s="223">
        <v>1</v>
      </c>
      <c r="E88" s="224">
        <v>757762.3</v>
      </c>
      <c r="F88" s="224">
        <f t="shared" si="1"/>
        <v>757762.3</v>
      </c>
      <c r="G88" s="373">
        <v>708037.99</v>
      </c>
    </row>
    <row r="89" spans="1:7">
      <c r="A89" s="447" t="s">
        <v>804</v>
      </c>
      <c r="B89" s="448"/>
      <c r="C89" s="448"/>
      <c r="D89" s="448"/>
      <c r="E89" s="449">
        <f>SUM(E9:E88)</f>
        <v>60620983.999999918</v>
      </c>
      <c r="F89" s="449">
        <f>SUM(F9:F88)</f>
        <v>60620983.999999918</v>
      </c>
      <c r="G89" s="449">
        <f>SUM(G9:G88)</f>
        <v>53960060.229999997</v>
      </c>
    </row>
    <row r="90" spans="1:7">
      <c r="A90" s="15"/>
    </row>
    <row r="91" spans="1:7">
      <c r="A91" s="560" t="s">
        <v>1119</v>
      </c>
    </row>
    <row r="93" spans="1:7">
      <c r="A93" s="5"/>
      <c r="E93" s="6"/>
    </row>
    <row r="94" spans="1:7">
      <c r="A94" s="8"/>
      <c r="E94" s="9"/>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topLeftCell="A13" workbookViewId="0">
      <selection activeCell="B40" sqref="B40"/>
    </sheetView>
  </sheetViews>
  <sheetFormatPr baseColWidth="10" defaultColWidth="11.42578125" defaultRowHeight="13.5"/>
  <cols>
    <col min="1" max="1" width="3.28515625" style="1" customWidth="1"/>
    <col min="2" max="2" width="48.7109375" style="1" customWidth="1"/>
    <col min="3" max="3" width="2.7109375" style="1" customWidth="1"/>
    <col min="4" max="9" width="17.7109375" style="1" customWidth="1"/>
    <col min="10" max="16384" width="11.42578125" style="1"/>
  </cols>
  <sheetData>
    <row r="1" spans="1:9">
      <c r="A1" s="16"/>
    </row>
    <row r="2" spans="1:9">
      <c r="A2" s="5"/>
      <c r="B2" s="833" t="s">
        <v>135</v>
      </c>
      <c r="C2" s="834"/>
      <c r="D2" s="834"/>
      <c r="E2" s="834"/>
      <c r="F2" s="834"/>
      <c r="G2" s="834"/>
      <c r="H2" s="834"/>
      <c r="I2" s="835"/>
    </row>
    <row r="3" spans="1:9">
      <c r="A3" s="8"/>
      <c r="B3" s="836" t="s">
        <v>909</v>
      </c>
      <c r="C3" s="837"/>
      <c r="D3" s="837"/>
      <c r="E3" s="837"/>
      <c r="F3" s="837"/>
      <c r="G3" s="837"/>
      <c r="H3" s="837"/>
      <c r="I3" s="838"/>
    </row>
    <row r="4" spans="1:9">
      <c r="B4" s="836" t="s">
        <v>141</v>
      </c>
      <c r="C4" s="837"/>
      <c r="D4" s="837"/>
      <c r="E4" s="837"/>
      <c r="F4" s="837"/>
      <c r="G4" s="837"/>
      <c r="H4" s="837"/>
      <c r="I4" s="838"/>
    </row>
    <row r="5" spans="1:9">
      <c r="B5" s="836" t="s">
        <v>694</v>
      </c>
      <c r="C5" s="837"/>
      <c r="D5" s="837"/>
      <c r="E5" s="837"/>
      <c r="F5" s="837"/>
      <c r="G5" s="837"/>
      <c r="H5" s="837"/>
      <c r="I5" s="838"/>
    </row>
    <row r="6" spans="1:9">
      <c r="B6" s="836" t="s">
        <v>136</v>
      </c>
      <c r="C6" s="837"/>
      <c r="D6" s="837"/>
      <c r="E6" s="837"/>
      <c r="F6" s="837"/>
      <c r="G6" s="837"/>
      <c r="H6" s="837"/>
      <c r="I6" s="838"/>
    </row>
    <row r="7" spans="1:9">
      <c r="B7" s="137"/>
      <c r="C7" s="132"/>
      <c r="D7" s="132"/>
      <c r="E7" s="132"/>
      <c r="F7" s="132"/>
      <c r="G7" s="132"/>
      <c r="H7" s="132"/>
      <c r="I7" s="138"/>
    </row>
    <row r="8" spans="1:9">
      <c r="B8" s="836" t="s">
        <v>137</v>
      </c>
      <c r="C8" s="128"/>
      <c r="D8" s="839" t="s">
        <v>138</v>
      </c>
      <c r="E8" s="839"/>
      <c r="F8" s="839"/>
      <c r="G8" s="839"/>
      <c r="H8" s="839"/>
      <c r="I8" s="840" t="s">
        <v>139</v>
      </c>
    </row>
    <row r="9" spans="1:9">
      <c r="B9" s="836"/>
      <c r="C9" s="129"/>
      <c r="D9" s="837" t="s">
        <v>91</v>
      </c>
      <c r="E9" s="841" t="s">
        <v>142</v>
      </c>
      <c r="F9" s="839" t="s">
        <v>27</v>
      </c>
      <c r="G9" s="839" t="s">
        <v>134</v>
      </c>
      <c r="H9" s="839" t="s">
        <v>140</v>
      </c>
      <c r="I9" s="840"/>
    </row>
    <row r="10" spans="1:9">
      <c r="B10" s="836"/>
      <c r="C10" s="130"/>
      <c r="D10" s="837"/>
      <c r="E10" s="841"/>
      <c r="F10" s="839"/>
      <c r="G10" s="839"/>
      <c r="H10" s="839"/>
      <c r="I10" s="840"/>
    </row>
    <row r="11" spans="1:9">
      <c r="B11" s="139"/>
      <c r="C11" s="124"/>
      <c r="D11" s="126" t="s">
        <v>0</v>
      </c>
      <c r="E11" s="126" t="s">
        <v>1</v>
      </c>
      <c r="F11" s="126" t="s">
        <v>2</v>
      </c>
      <c r="G11" s="126" t="s">
        <v>6</v>
      </c>
      <c r="H11" s="126" t="s">
        <v>3</v>
      </c>
      <c r="I11" s="140" t="s">
        <v>4</v>
      </c>
    </row>
    <row r="12" spans="1:9">
      <c r="B12" s="141" t="s">
        <v>147</v>
      </c>
      <c r="C12" s="127"/>
      <c r="D12" s="133">
        <f>D13+D14+D15+D18+D19+D22</f>
        <v>1472210370</v>
      </c>
      <c r="E12" s="153">
        <f>F12-D12</f>
        <v>6827224.5199999809</v>
      </c>
      <c r="F12" s="133">
        <f>F13+F14+F15+F18+F19+F22</f>
        <v>1479037594.52</v>
      </c>
      <c r="G12" s="133">
        <f>G13+G14+G15+G18+G19+G22</f>
        <v>1478272138.6500001</v>
      </c>
      <c r="H12" s="133">
        <f>H13+H14+H15+H18+H19+H22</f>
        <v>1446871211.6300006</v>
      </c>
      <c r="I12" s="155">
        <f>F12-G12</f>
        <v>765455.86999988556</v>
      </c>
    </row>
    <row r="13" spans="1:9">
      <c r="B13" s="142" t="s">
        <v>143</v>
      </c>
      <c r="C13" s="125"/>
      <c r="D13" s="134">
        <v>1472210370</v>
      </c>
      <c r="E13" s="154">
        <f>F13-D13</f>
        <v>0</v>
      </c>
      <c r="F13" s="134">
        <v>1472210370</v>
      </c>
      <c r="G13" s="134">
        <v>1472115793.6700001</v>
      </c>
      <c r="H13" s="134">
        <v>1445783437.5900006</v>
      </c>
      <c r="I13" s="156">
        <f>F13-G13</f>
        <v>94576.329999923706</v>
      </c>
    </row>
    <row r="14" spans="1:9">
      <c r="B14" s="142" t="s">
        <v>144</v>
      </c>
      <c r="C14" s="125"/>
      <c r="D14" s="135">
        <v>0</v>
      </c>
      <c r="E14" s="154">
        <f t="shared" ref="E14:E22" si="0">F14-D14</f>
        <v>0</v>
      </c>
      <c r="F14" s="135">
        <v>0</v>
      </c>
      <c r="G14" s="135">
        <v>0</v>
      </c>
      <c r="H14" s="135">
        <v>0</v>
      </c>
      <c r="I14" s="156">
        <f t="shared" ref="I14:I34" si="1">F14-G14</f>
        <v>0</v>
      </c>
    </row>
    <row r="15" spans="1:9">
      <c r="B15" s="142" t="s">
        <v>150</v>
      </c>
      <c r="C15" s="125"/>
      <c r="D15" s="135">
        <f>D16+D17</f>
        <v>0</v>
      </c>
      <c r="E15" s="154">
        <f>F15-D15</f>
        <v>0</v>
      </c>
      <c r="F15" s="135">
        <f>F16+F17</f>
        <v>0</v>
      </c>
      <c r="G15" s="135">
        <f>G16+G17</f>
        <v>0</v>
      </c>
      <c r="H15" s="135">
        <f>H16+H17</f>
        <v>0</v>
      </c>
      <c r="I15" s="156">
        <f>F15-G15</f>
        <v>0</v>
      </c>
    </row>
    <row r="16" spans="1:9">
      <c r="B16" s="143" t="s">
        <v>151</v>
      </c>
      <c r="C16" s="125"/>
      <c r="D16" s="135">
        <v>0</v>
      </c>
      <c r="E16" s="154">
        <f t="shared" si="0"/>
        <v>0</v>
      </c>
      <c r="F16" s="135">
        <v>0</v>
      </c>
      <c r="G16" s="135">
        <v>0</v>
      </c>
      <c r="H16" s="135">
        <v>0</v>
      </c>
      <c r="I16" s="156">
        <f>F16-G16</f>
        <v>0</v>
      </c>
    </row>
    <row r="17" spans="2:9">
      <c r="B17" s="143" t="s">
        <v>152</v>
      </c>
      <c r="C17" s="125"/>
      <c r="D17" s="135">
        <v>0</v>
      </c>
      <c r="E17" s="154">
        <f t="shared" si="0"/>
        <v>0</v>
      </c>
      <c r="F17" s="135">
        <v>0</v>
      </c>
      <c r="G17" s="135">
        <v>0</v>
      </c>
      <c r="H17" s="135">
        <v>0</v>
      </c>
      <c r="I17" s="156">
        <f>F17-G17</f>
        <v>0</v>
      </c>
    </row>
    <row r="18" spans="2:9">
      <c r="B18" s="142" t="s">
        <v>145</v>
      </c>
      <c r="C18" s="125"/>
      <c r="D18" s="135">
        <v>0</v>
      </c>
      <c r="E18" s="154">
        <f t="shared" si="0"/>
        <v>0</v>
      </c>
      <c r="F18" s="135">
        <v>0</v>
      </c>
      <c r="G18" s="135">
        <v>0</v>
      </c>
      <c r="H18" s="135">
        <v>0</v>
      </c>
      <c r="I18" s="156">
        <f t="shared" si="1"/>
        <v>0</v>
      </c>
    </row>
    <row r="19" spans="2:9" ht="22.5">
      <c r="B19" s="144" t="s">
        <v>153</v>
      </c>
      <c r="C19" s="125"/>
      <c r="D19" s="135">
        <f>D20+D21</f>
        <v>0</v>
      </c>
      <c r="E19" s="154">
        <f>F19-D19</f>
        <v>0</v>
      </c>
      <c r="F19" s="135">
        <f>F20+F21</f>
        <v>0</v>
      </c>
      <c r="G19" s="135">
        <f>G20+G21</f>
        <v>0</v>
      </c>
      <c r="H19" s="135">
        <f>H20+H21</f>
        <v>0</v>
      </c>
      <c r="I19" s="156">
        <f t="shared" si="1"/>
        <v>0</v>
      </c>
    </row>
    <row r="20" spans="2:9">
      <c r="B20" s="143" t="s">
        <v>154</v>
      </c>
      <c r="C20" s="125"/>
      <c r="D20" s="135">
        <v>0</v>
      </c>
      <c r="E20" s="154">
        <f t="shared" si="0"/>
        <v>0</v>
      </c>
      <c r="F20" s="135">
        <v>0</v>
      </c>
      <c r="G20" s="135">
        <v>0</v>
      </c>
      <c r="H20" s="135">
        <v>0</v>
      </c>
      <c r="I20" s="156">
        <f t="shared" si="1"/>
        <v>0</v>
      </c>
    </row>
    <row r="21" spans="2:9">
      <c r="B21" s="143" t="s">
        <v>155</v>
      </c>
      <c r="C21" s="125"/>
      <c r="D21" s="135">
        <v>0</v>
      </c>
      <c r="E21" s="154">
        <f t="shared" si="0"/>
        <v>0</v>
      </c>
      <c r="F21" s="135">
        <v>0</v>
      </c>
      <c r="G21" s="135">
        <v>0</v>
      </c>
      <c r="H21" s="135">
        <v>0</v>
      </c>
      <c r="I21" s="156">
        <f t="shared" si="1"/>
        <v>0</v>
      </c>
    </row>
    <row r="22" spans="2:9">
      <c r="B22" s="142" t="s">
        <v>146</v>
      </c>
      <c r="C22" s="125"/>
      <c r="D22" s="135">
        <v>0</v>
      </c>
      <c r="E22" s="154">
        <f t="shared" si="0"/>
        <v>6827224.5199999996</v>
      </c>
      <c r="F22" s="135">
        <v>6827224.5199999996</v>
      </c>
      <c r="G22" s="135">
        <v>6156344.9800000004</v>
      </c>
      <c r="H22" s="135">
        <v>1087774.04</v>
      </c>
      <c r="I22" s="156">
        <f t="shared" si="1"/>
        <v>670879.53999999911</v>
      </c>
    </row>
    <row r="23" spans="2:9">
      <c r="B23" s="142"/>
      <c r="C23" s="125"/>
      <c r="D23" s="135"/>
      <c r="E23" s="153"/>
      <c r="F23" s="135"/>
      <c r="G23" s="135"/>
      <c r="H23" s="135"/>
      <c r="I23" s="155"/>
    </row>
    <row r="24" spans="2:9">
      <c r="B24" s="141" t="s">
        <v>148</v>
      </c>
      <c r="C24" s="127"/>
      <c r="D24" s="136">
        <f>D25+D26+D27+D30+D31+D34</f>
        <v>0</v>
      </c>
      <c r="E24" s="153"/>
      <c r="F24" s="136">
        <f>F25+F26+F27+F30+F31+F34</f>
        <v>0</v>
      </c>
      <c r="G24" s="136">
        <f>G25+G26+G27+G30+G31+G34</f>
        <v>0</v>
      </c>
      <c r="H24" s="136">
        <f>H25+H26+H27+H30+H31+H34</f>
        <v>0</v>
      </c>
      <c r="I24" s="155">
        <f t="shared" si="1"/>
        <v>0</v>
      </c>
    </row>
    <row r="25" spans="2:9">
      <c r="B25" s="142" t="s">
        <v>143</v>
      </c>
      <c r="C25" s="125"/>
      <c r="D25" s="135"/>
      <c r="E25" s="153"/>
      <c r="F25" s="135"/>
      <c r="G25" s="135"/>
      <c r="H25" s="135"/>
      <c r="I25" s="156">
        <f t="shared" si="1"/>
        <v>0</v>
      </c>
    </row>
    <row r="26" spans="2:9">
      <c r="B26" s="142" t="s">
        <v>144</v>
      </c>
      <c r="C26" s="125"/>
      <c r="D26" s="135">
        <v>0</v>
      </c>
      <c r="E26" s="153">
        <f t="shared" ref="E26:E34" si="2">F26-D26</f>
        <v>0</v>
      </c>
      <c r="F26" s="135"/>
      <c r="G26" s="135"/>
      <c r="H26" s="135"/>
      <c r="I26" s="156">
        <f>F26-G26</f>
        <v>0</v>
      </c>
    </row>
    <row r="27" spans="2:9">
      <c r="B27" s="142" t="s">
        <v>150</v>
      </c>
      <c r="C27" s="125"/>
      <c r="D27" s="135">
        <f>D28+D29</f>
        <v>0</v>
      </c>
      <c r="E27" s="154">
        <f t="shared" si="2"/>
        <v>0</v>
      </c>
      <c r="F27" s="135">
        <f>F28+F29</f>
        <v>0</v>
      </c>
      <c r="G27" s="135">
        <f>G28+G29</f>
        <v>0</v>
      </c>
      <c r="H27" s="135">
        <f>H28+H29</f>
        <v>0</v>
      </c>
      <c r="I27" s="156">
        <f t="shared" si="1"/>
        <v>0</v>
      </c>
    </row>
    <row r="28" spans="2:9">
      <c r="B28" s="143" t="s">
        <v>151</v>
      </c>
      <c r="C28" s="125"/>
      <c r="D28" s="135">
        <v>0</v>
      </c>
      <c r="E28" s="154">
        <f t="shared" si="2"/>
        <v>0</v>
      </c>
      <c r="F28" s="135">
        <v>0</v>
      </c>
      <c r="G28" s="135">
        <v>0</v>
      </c>
      <c r="H28" s="135">
        <v>0</v>
      </c>
      <c r="I28" s="156">
        <f t="shared" si="1"/>
        <v>0</v>
      </c>
    </row>
    <row r="29" spans="2:9">
      <c r="B29" s="143" t="s">
        <v>152</v>
      </c>
      <c r="C29" s="125"/>
      <c r="D29" s="135">
        <v>0</v>
      </c>
      <c r="E29" s="154">
        <f t="shared" si="2"/>
        <v>0</v>
      </c>
      <c r="F29" s="135">
        <v>0</v>
      </c>
      <c r="G29" s="135">
        <v>0</v>
      </c>
      <c r="H29" s="135">
        <v>0</v>
      </c>
      <c r="I29" s="156">
        <f>F29-G29</f>
        <v>0</v>
      </c>
    </row>
    <row r="30" spans="2:9">
      <c r="B30" s="142" t="s">
        <v>145</v>
      </c>
      <c r="C30" s="125"/>
      <c r="D30" s="135">
        <v>0</v>
      </c>
      <c r="E30" s="154">
        <f t="shared" si="2"/>
        <v>0</v>
      </c>
      <c r="F30" s="135">
        <v>0</v>
      </c>
      <c r="G30" s="135">
        <v>0</v>
      </c>
      <c r="H30" s="135">
        <v>0</v>
      </c>
      <c r="I30" s="156">
        <f t="shared" si="1"/>
        <v>0</v>
      </c>
    </row>
    <row r="31" spans="2:9" ht="22.5">
      <c r="B31" s="144" t="s">
        <v>153</v>
      </c>
      <c r="C31" s="125"/>
      <c r="D31" s="135">
        <f>D32+D33</f>
        <v>0</v>
      </c>
      <c r="E31" s="154">
        <f t="shared" si="2"/>
        <v>0</v>
      </c>
      <c r="F31" s="135">
        <f>F32+F33</f>
        <v>0</v>
      </c>
      <c r="G31" s="135">
        <f>G32+G33</f>
        <v>0</v>
      </c>
      <c r="H31" s="135">
        <f>H32+H33</f>
        <v>0</v>
      </c>
      <c r="I31" s="156">
        <f t="shared" si="1"/>
        <v>0</v>
      </c>
    </row>
    <row r="32" spans="2:9">
      <c r="B32" s="143" t="s">
        <v>154</v>
      </c>
      <c r="C32" s="125"/>
      <c r="D32" s="135">
        <v>0</v>
      </c>
      <c r="E32" s="154">
        <f t="shared" si="2"/>
        <v>0</v>
      </c>
      <c r="F32" s="135">
        <v>0</v>
      </c>
      <c r="G32" s="135">
        <v>0</v>
      </c>
      <c r="H32" s="135">
        <v>0</v>
      </c>
      <c r="I32" s="156">
        <f t="shared" si="1"/>
        <v>0</v>
      </c>
    </row>
    <row r="33" spans="2:9">
      <c r="B33" s="143" t="s">
        <v>155</v>
      </c>
      <c r="C33" s="125"/>
      <c r="D33" s="135">
        <v>0</v>
      </c>
      <c r="E33" s="154">
        <f t="shared" si="2"/>
        <v>0</v>
      </c>
      <c r="F33" s="135">
        <v>0</v>
      </c>
      <c r="G33" s="135">
        <v>0</v>
      </c>
      <c r="H33" s="135">
        <v>0</v>
      </c>
      <c r="I33" s="156">
        <f t="shared" si="1"/>
        <v>0</v>
      </c>
    </row>
    <row r="34" spans="2:9">
      <c r="B34" s="142" t="s">
        <v>146</v>
      </c>
      <c r="C34" s="125"/>
      <c r="D34" s="135">
        <v>0</v>
      </c>
      <c r="E34" s="154">
        <f t="shared" si="2"/>
        <v>0</v>
      </c>
      <c r="F34" s="135">
        <v>0</v>
      </c>
      <c r="G34" s="135">
        <v>0</v>
      </c>
      <c r="H34" s="135">
        <v>0</v>
      </c>
      <c r="I34" s="156">
        <f t="shared" si="1"/>
        <v>0</v>
      </c>
    </row>
    <row r="35" spans="2:9">
      <c r="B35" s="142"/>
      <c r="C35" s="131"/>
      <c r="D35" s="135"/>
      <c r="E35" s="153"/>
      <c r="F35" s="135"/>
      <c r="G35" s="135"/>
      <c r="H35" s="135"/>
      <c r="I35" s="155"/>
    </row>
    <row r="36" spans="2:9">
      <c r="B36" s="450" t="s">
        <v>149</v>
      </c>
      <c r="C36" s="451"/>
      <c r="D36" s="452">
        <f>D12+D24</f>
        <v>1472210370</v>
      </c>
      <c r="E36" s="453">
        <f>F36-D36</f>
        <v>6827224.5199999809</v>
      </c>
      <c r="F36" s="452">
        <f>F12+F24</f>
        <v>1479037594.52</v>
      </c>
      <c r="G36" s="452">
        <f>G12+G24</f>
        <v>1478272138.6500001</v>
      </c>
      <c r="H36" s="452">
        <f>H12+H24</f>
        <v>1446871211.6300006</v>
      </c>
      <c r="I36" s="454">
        <f>F36-G36</f>
        <v>765455.86999988556</v>
      </c>
    </row>
    <row r="37" spans="2:9">
      <c r="B37" s="145"/>
      <c r="C37" s="146"/>
      <c r="D37" s="147"/>
      <c r="E37" s="147"/>
      <c r="F37" s="147"/>
      <c r="G37" s="147"/>
      <c r="H37" s="147"/>
      <c r="I37" s="148"/>
    </row>
  </sheetData>
  <mergeCells count="13">
    <mergeCell ref="B8:B10"/>
    <mergeCell ref="D8:H8"/>
    <mergeCell ref="I8:I10"/>
    <mergeCell ref="D9:D10"/>
    <mergeCell ref="E9:E10"/>
    <mergeCell ref="F9:F10"/>
    <mergeCell ref="G9:G10"/>
    <mergeCell ref="H9:H10"/>
    <mergeCell ref="B2:I2"/>
    <mergeCell ref="B3:I3"/>
    <mergeCell ref="B4:I4"/>
    <mergeCell ref="B5:I5"/>
    <mergeCell ref="B6:I6"/>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D11:E11 D37:E37 D12 F11:I11 D14:D36" numberStoredAsText="1"/>
    <ignoredError sqref="E12:E36" numberStoredAsText="1" 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32"/>
  <sheetViews>
    <sheetView showGridLines="0" topLeftCell="A25" workbookViewId="0">
      <selection activeCell="F24" sqref="F24"/>
    </sheetView>
  </sheetViews>
  <sheetFormatPr baseColWidth="10" defaultColWidth="11.42578125" defaultRowHeight="13.5"/>
  <cols>
    <col min="1" max="1" width="6.7109375" style="1" customWidth="1"/>
    <col min="2" max="3" width="3.42578125" style="1" customWidth="1"/>
    <col min="4" max="4" width="4.5703125" style="1" customWidth="1"/>
    <col min="5" max="5" width="5" style="1" customWidth="1"/>
    <col min="6" max="6" width="47" style="1" customWidth="1"/>
    <col min="7" max="7" width="110.42578125" style="1" customWidth="1"/>
    <col min="8" max="16384" width="11.42578125" style="1"/>
  </cols>
  <sheetData>
    <row r="1" spans="1:8" ht="35.1" customHeight="1">
      <c r="A1" s="568" t="s">
        <v>87</v>
      </c>
      <c r="B1" s="569"/>
      <c r="C1" s="569"/>
      <c r="D1" s="569"/>
      <c r="E1" s="569"/>
      <c r="F1" s="569"/>
      <c r="G1" s="570"/>
    </row>
    <row r="2" spans="1:8" ht="6" customHeight="1">
      <c r="G2" s="80"/>
    </row>
    <row r="3" spans="1:8" ht="20.100000000000001" customHeight="1">
      <c r="A3" s="571" t="s">
        <v>198</v>
      </c>
      <c r="B3" s="572"/>
      <c r="C3" s="572"/>
      <c r="D3" s="572"/>
      <c r="E3" s="572"/>
      <c r="F3" s="572"/>
      <c r="G3" s="573"/>
    </row>
    <row r="4" spans="1:8" ht="20.100000000000001" customHeight="1">
      <c r="A4" s="571" t="s">
        <v>202</v>
      </c>
      <c r="B4" s="572"/>
      <c r="C4" s="572"/>
      <c r="D4" s="572"/>
      <c r="E4" s="572"/>
      <c r="F4" s="572"/>
      <c r="G4" s="573"/>
    </row>
    <row r="5" spans="1:8" ht="34.15" customHeight="1">
      <c r="A5" s="566" t="s">
        <v>85</v>
      </c>
      <c r="B5" s="566" t="s">
        <v>44</v>
      </c>
      <c r="C5" s="566" t="s">
        <v>42</v>
      </c>
      <c r="D5" s="566" t="s">
        <v>43</v>
      </c>
      <c r="E5" s="566" t="s">
        <v>12</v>
      </c>
      <c r="F5" s="566" t="s">
        <v>13</v>
      </c>
      <c r="G5" s="566" t="s">
        <v>190</v>
      </c>
    </row>
    <row r="6" spans="1:8" ht="20.65" customHeight="1">
      <c r="A6" s="567"/>
      <c r="B6" s="567"/>
      <c r="C6" s="567"/>
      <c r="D6" s="567"/>
      <c r="E6" s="567"/>
      <c r="F6" s="567"/>
      <c r="G6" s="567"/>
    </row>
    <row r="7" spans="1:8" s="49" customFormat="1" ht="32.450000000000003" customHeight="1">
      <c r="A7" s="482">
        <v>1</v>
      </c>
      <c r="B7" s="480"/>
      <c r="C7" s="480"/>
      <c r="D7" s="480"/>
      <c r="E7" s="480"/>
      <c r="F7" s="481" t="s">
        <v>204</v>
      </c>
      <c r="G7" s="50"/>
    </row>
    <row r="8" spans="1:8" s="49" customFormat="1" ht="13.9" customHeight="1">
      <c r="A8" s="313"/>
      <c r="B8" s="250">
        <v>2</v>
      </c>
      <c r="C8" s="314"/>
      <c r="D8" s="314"/>
      <c r="E8" s="314"/>
      <c r="F8" s="315" t="s">
        <v>205</v>
      </c>
      <c r="G8" s="50"/>
    </row>
    <row r="9" spans="1:8" s="49" customFormat="1" ht="13.9" customHeight="1">
      <c r="A9" s="43"/>
      <c r="B9" s="50"/>
      <c r="C9" s="250">
        <v>5</v>
      </c>
      <c r="D9" s="250"/>
      <c r="E9" s="250"/>
      <c r="F9" s="315" t="s">
        <v>221</v>
      </c>
      <c r="G9" s="284"/>
    </row>
    <row r="10" spans="1:8" s="49" customFormat="1" ht="13.9" customHeight="1">
      <c r="A10" s="43"/>
      <c r="B10" s="50"/>
      <c r="C10" s="250"/>
      <c r="D10" s="250">
        <v>1</v>
      </c>
      <c r="E10" s="250"/>
      <c r="F10" s="315" t="s">
        <v>222</v>
      </c>
      <c r="G10" s="284"/>
    </row>
    <row r="11" spans="1:8" s="49" customFormat="1" ht="78.75">
      <c r="A11" s="43"/>
      <c r="B11" s="50"/>
      <c r="C11" s="250"/>
      <c r="D11" s="250"/>
      <c r="E11" s="250">
        <v>216</v>
      </c>
      <c r="F11" s="315" t="s">
        <v>223</v>
      </c>
      <c r="G11" s="402" t="s">
        <v>1081</v>
      </c>
      <c r="H11" s="479"/>
    </row>
    <row r="12" spans="1:8" s="49" customFormat="1" ht="12">
      <c r="A12" s="43"/>
      <c r="B12" s="50"/>
      <c r="C12" s="250"/>
      <c r="D12" s="250"/>
      <c r="E12" s="250"/>
      <c r="F12" s="315"/>
      <c r="G12" s="402"/>
      <c r="H12" s="249"/>
    </row>
    <row r="13" spans="1:8" s="49" customFormat="1" ht="24">
      <c r="A13" s="43">
        <v>4</v>
      </c>
      <c r="B13" s="50"/>
      <c r="C13" s="250"/>
      <c r="D13" s="250"/>
      <c r="E13" s="250"/>
      <c r="F13" s="315" t="s">
        <v>257</v>
      </c>
      <c r="G13" s="402"/>
      <c r="H13" s="249"/>
    </row>
    <row r="14" spans="1:8" s="49" customFormat="1" ht="13.9" customHeight="1">
      <c r="A14" s="43"/>
      <c r="B14" s="50">
        <v>2</v>
      </c>
      <c r="C14" s="250"/>
      <c r="D14" s="250"/>
      <c r="E14" s="250"/>
      <c r="F14" s="315" t="s">
        <v>205</v>
      </c>
      <c r="G14" s="402"/>
    </row>
    <row r="15" spans="1:8" s="49" customFormat="1" ht="13.9" customHeight="1">
      <c r="A15" s="43"/>
      <c r="B15" s="50"/>
      <c r="C15" s="250">
        <v>1</v>
      </c>
      <c r="D15" s="250"/>
      <c r="E15" s="250"/>
      <c r="F15" s="315" t="s">
        <v>258</v>
      </c>
      <c r="G15" s="402"/>
    </row>
    <row r="16" spans="1:8" s="49" customFormat="1" ht="24">
      <c r="A16" s="43"/>
      <c r="B16" s="50"/>
      <c r="C16" s="250"/>
      <c r="D16" s="250">
        <v>3</v>
      </c>
      <c r="E16" s="250"/>
      <c r="F16" s="315" t="s">
        <v>250</v>
      </c>
      <c r="G16" s="402"/>
    </row>
    <row r="17" spans="1:7" s="49" customFormat="1" ht="90">
      <c r="A17" s="43"/>
      <c r="B17" s="50"/>
      <c r="C17" s="250"/>
      <c r="D17" s="250"/>
      <c r="E17" s="250">
        <v>206</v>
      </c>
      <c r="F17" s="315" t="s">
        <v>262</v>
      </c>
      <c r="G17" s="402" t="s">
        <v>1082</v>
      </c>
    </row>
    <row r="18" spans="1:7" s="49" customFormat="1" ht="24">
      <c r="A18" s="43"/>
      <c r="B18" s="50"/>
      <c r="C18" s="250"/>
      <c r="D18" s="250">
        <v>5</v>
      </c>
      <c r="E18" s="250"/>
      <c r="F18" s="315" t="s">
        <v>264</v>
      </c>
      <c r="G18" s="402"/>
    </row>
    <row r="19" spans="1:7" s="49" customFormat="1" ht="45">
      <c r="A19" s="43"/>
      <c r="B19" s="50"/>
      <c r="C19" s="250"/>
      <c r="D19" s="250"/>
      <c r="E19" s="250">
        <v>208</v>
      </c>
      <c r="F19" s="315" t="s">
        <v>267</v>
      </c>
      <c r="G19" s="402" t="s">
        <v>1083</v>
      </c>
    </row>
    <row r="20" spans="1:7" s="49" customFormat="1" ht="13.9" customHeight="1">
      <c r="A20" s="43"/>
      <c r="B20" s="50"/>
      <c r="C20" s="250">
        <v>2</v>
      </c>
      <c r="D20" s="250"/>
      <c r="E20" s="250"/>
      <c r="F20" s="315" t="s">
        <v>269</v>
      </c>
      <c r="G20" s="402"/>
    </row>
    <row r="21" spans="1:7" s="49" customFormat="1" ht="13.9" customHeight="1">
      <c r="A21" s="43"/>
      <c r="B21" s="50"/>
      <c r="C21" s="250"/>
      <c r="D21" s="250">
        <v>1</v>
      </c>
      <c r="E21" s="250"/>
      <c r="F21" s="315" t="s">
        <v>270</v>
      </c>
      <c r="G21" s="402"/>
    </row>
    <row r="22" spans="1:7" s="49" customFormat="1" ht="56.25">
      <c r="A22" s="43"/>
      <c r="B22" s="50"/>
      <c r="C22" s="250"/>
      <c r="D22" s="250"/>
      <c r="E22" s="250">
        <v>211</v>
      </c>
      <c r="F22" s="315" t="s">
        <v>271</v>
      </c>
      <c r="G22" s="402" t="s">
        <v>1084</v>
      </c>
    </row>
    <row r="23" spans="1:7" s="49" customFormat="1" ht="29.45" customHeight="1">
      <c r="A23" s="66"/>
      <c r="B23" s="51"/>
      <c r="C23" s="489"/>
      <c r="D23" s="489"/>
      <c r="E23" s="489">
        <v>216</v>
      </c>
      <c r="F23" s="490" t="s">
        <v>274</v>
      </c>
      <c r="G23" s="491"/>
    </row>
    <row r="24" spans="1:7" s="49" customFormat="1" ht="175.15" customHeight="1">
      <c r="A24" s="43"/>
      <c r="B24" s="50"/>
      <c r="C24" s="250"/>
      <c r="D24" s="250"/>
      <c r="E24" s="250">
        <v>217</v>
      </c>
      <c r="F24" s="315" t="s">
        <v>275</v>
      </c>
      <c r="G24" s="402" t="s">
        <v>1085</v>
      </c>
    </row>
    <row r="25" spans="1:7" s="49" customFormat="1" ht="12">
      <c r="A25" s="43"/>
      <c r="B25" s="50"/>
      <c r="C25" s="250"/>
      <c r="D25" s="250">
        <v>3</v>
      </c>
      <c r="E25" s="250"/>
      <c r="F25" s="315" t="s">
        <v>278</v>
      </c>
      <c r="G25" s="402"/>
    </row>
    <row r="26" spans="1:7" s="49" customFormat="1" ht="45">
      <c r="A26" s="43"/>
      <c r="B26" s="50"/>
      <c r="C26" s="250"/>
      <c r="D26" s="250"/>
      <c r="E26" s="250">
        <v>222</v>
      </c>
      <c r="F26" s="315" t="s">
        <v>279</v>
      </c>
      <c r="G26" s="402" t="s">
        <v>1086</v>
      </c>
    </row>
    <row r="27" spans="1:7" s="49" customFormat="1" ht="12">
      <c r="A27" s="43"/>
      <c r="B27" s="50"/>
      <c r="C27" s="250"/>
      <c r="D27" s="250">
        <v>4</v>
      </c>
      <c r="E27" s="250"/>
      <c r="F27" s="315" t="s">
        <v>280</v>
      </c>
      <c r="G27" s="402"/>
    </row>
    <row r="28" spans="1:7" s="49" customFormat="1" ht="56.25">
      <c r="A28" s="43"/>
      <c r="B28" s="50"/>
      <c r="C28" s="250"/>
      <c r="D28" s="250"/>
      <c r="E28" s="250">
        <v>223</v>
      </c>
      <c r="F28" s="315" t="s">
        <v>281</v>
      </c>
      <c r="G28" s="402" t="s">
        <v>1087</v>
      </c>
    </row>
    <row r="29" spans="1:7" s="49" customFormat="1" ht="12">
      <c r="A29" s="43"/>
      <c r="B29" s="50"/>
      <c r="C29" s="250"/>
      <c r="D29" s="250">
        <v>5</v>
      </c>
      <c r="E29" s="250"/>
      <c r="F29" s="315" t="s">
        <v>283</v>
      </c>
      <c r="G29" s="402"/>
    </row>
    <row r="30" spans="1:7" s="49" customFormat="1" ht="67.5">
      <c r="A30" s="43"/>
      <c r="B30" s="50"/>
      <c r="C30" s="250"/>
      <c r="D30" s="250"/>
      <c r="E30" s="250">
        <v>224</v>
      </c>
      <c r="F30" s="315" t="s">
        <v>284</v>
      </c>
      <c r="G30" s="402" t="s">
        <v>1088</v>
      </c>
    </row>
    <row r="31" spans="1:7">
      <c r="A31" s="50"/>
      <c r="B31" s="50"/>
      <c r="C31" s="50"/>
      <c r="D31" s="50"/>
      <c r="E31" s="50"/>
      <c r="F31" s="50"/>
      <c r="G31" s="53"/>
    </row>
    <row r="32" spans="1:7">
      <c r="A32" s="51"/>
      <c r="B32" s="51"/>
      <c r="C32" s="51"/>
      <c r="D32" s="51"/>
      <c r="E32" s="51"/>
      <c r="F32" s="51"/>
      <c r="G32" s="51"/>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1"/>
  <sheetViews>
    <sheetView showGridLines="0" zoomScale="85" zoomScaleNormal="85" zoomScaleSheetLayoutView="70" workbookViewId="0">
      <selection activeCell="K24" sqref="K24"/>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8" style="32" customWidth="1"/>
    <col min="8" max="8" width="9.28515625" style="32" bestFit="1" customWidth="1"/>
    <col min="9" max="9" width="11.28515625" style="32" bestFit="1" customWidth="1"/>
    <col min="10" max="10" width="10.28515625" style="32" bestFit="1"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5.15" customHeight="1">
      <c r="A2" s="591" t="s">
        <v>304</v>
      </c>
      <c r="B2" s="592"/>
      <c r="C2" s="592"/>
      <c r="D2" s="592"/>
      <c r="E2" s="592"/>
      <c r="F2" s="592"/>
      <c r="G2" s="592"/>
      <c r="H2" s="592"/>
      <c r="I2" s="592"/>
      <c r="J2" s="592"/>
      <c r="K2" s="592"/>
      <c r="L2" s="592"/>
      <c r="M2" s="592"/>
      <c r="N2" s="592"/>
      <c r="O2" s="592"/>
      <c r="P2" s="592"/>
      <c r="Q2" s="592"/>
      <c r="R2" s="592"/>
      <c r="S2" s="592"/>
      <c r="T2" s="592"/>
      <c r="U2" s="59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2"/>
      <c r="D9" s="82"/>
      <c r="E9" s="82"/>
      <c r="F9" s="82"/>
      <c r="G9" s="83"/>
      <c r="H9" s="83"/>
      <c r="I9" s="83"/>
      <c r="J9" s="83"/>
      <c r="K9" s="83"/>
      <c r="L9" s="83"/>
      <c r="M9" s="83"/>
      <c r="N9" s="83"/>
      <c r="O9" s="83"/>
      <c r="P9" s="83"/>
      <c r="Q9" s="83"/>
      <c r="R9" s="83"/>
      <c r="S9" s="83"/>
      <c r="T9" s="83"/>
      <c r="U9" s="83"/>
    </row>
    <row r="10" spans="1:21" s="84" customFormat="1" ht="31.5" customHeight="1">
      <c r="A10" s="193">
        <v>2</v>
      </c>
      <c r="B10" s="193"/>
      <c r="C10" s="193"/>
      <c r="D10" s="193"/>
      <c r="E10" s="193"/>
      <c r="F10" s="236" t="s">
        <v>298</v>
      </c>
      <c r="G10" s="195"/>
      <c r="H10" s="83"/>
      <c r="I10" s="83"/>
      <c r="J10" s="83"/>
      <c r="K10" s="83"/>
      <c r="L10" s="83"/>
      <c r="M10" s="261">
        <v>0</v>
      </c>
      <c r="N10" s="261">
        <v>1949889.1</v>
      </c>
      <c r="O10" s="261">
        <v>1949889.1</v>
      </c>
      <c r="P10" s="261">
        <v>0</v>
      </c>
      <c r="Q10" s="261">
        <f>+P10</f>
        <v>0</v>
      </c>
      <c r="R10" s="83"/>
      <c r="S10" s="83"/>
      <c r="T10" s="83"/>
      <c r="U10" s="83"/>
    </row>
    <row r="11" spans="1:21" s="84" customFormat="1" ht="15" customHeight="1">
      <c r="A11" s="193"/>
      <c r="B11" s="193">
        <v>1</v>
      </c>
      <c r="C11" s="193"/>
      <c r="D11" s="193"/>
      <c r="E11" s="193"/>
      <c r="F11" s="236" t="s">
        <v>299</v>
      </c>
      <c r="G11" s="195"/>
      <c r="H11" s="82"/>
      <c r="I11" s="87"/>
      <c r="J11" s="87"/>
      <c r="K11" s="87"/>
      <c r="L11" s="88"/>
      <c r="M11" s="261">
        <v>0</v>
      </c>
      <c r="N11" s="261">
        <v>1949889.1</v>
      </c>
      <c r="O11" s="261">
        <v>1949889.1</v>
      </c>
      <c r="P11" s="261">
        <v>0</v>
      </c>
      <c r="Q11" s="261">
        <f>+P11</f>
        <v>0</v>
      </c>
      <c r="R11" s="89"/>
      <c r="S11" s="89"/>
      <c r="T11" s="86"/>
      <c r="U11" s="90"/>
    </row>
    <row r="12" spans="1:21" s="84" customFormat="1" ht="31.5" customHeight="1">
      <c r="A12" s="193"/>
      <c r="B12" s="193"/>
      <c r="C12" s="193">
        <v>7</v>
      </c>
      <c r="D12" s="193"/>
      <c r="E12" s="193"/>
      <c r="F12" s="236" t="s">
        <v>300</v>
      </c>
      <c r="G12" s="195"/>
      <c r="H12" s="82"/>
      <c r="I12" s="88"/>
      <c r="J12" s="88"/>
      <c r="K12" s="88"/>
      <c r="L12" s="90"/>
      <c r="M12" s="261">
        <v>0</v>
      </c>
      <c r="N12" s="261">
        <v>1949889.1</v>
      </c>
      <c r="O12" s="261">
        <v>1949889.1</v>
      </c>
      <c r="P12" s="261">
        <v>0</v>
      </c>
      <c r="Q12" s="261">
        <f>+P12</f>
        <v>0</v>
      </c>
      <c r="R12" s="89"/>
      <c r="S12" s="89"/>
      <c r="T12" s="90"/>
      <c r="U12" s="90"/>
    </row>
    <row r="13" spans="1:21" s="84" customFormat="1" ht="15" customHeight="1">
      <c r="A13" s="193"/>
      <c r="B13" s="193"/>
      <c r="C13" s="193"/>
      <c r="D13" s="193">
        <v>1</v>
      </c>
      <c r="E13" s="193"/>
      <c r="F13" s="236" t="s">
        <v>301</v>
      </c>
      <c r="G13" s="195"/>
      <c r="H13" s="83"/>
      <c r="I13" s="83"/>
      <c r="J13" s="83"/>
      <c r="K13" s="85"/>
      <c r="L13" s="85"/>
      <c r="M13" s="261">
        <v>0</v>
      </c>
      <c r="N13" s="261">
        <v>1949889.1</v>
      </c>
      <c r="O13" s="261">
        <v>1949889.1</v>
      </c>
      <c r="P13" s="261">
        <v>0</v>
      </c>
      <c r="Q13" s="261">
        <f>+P13</f>
        <v>0</v>
      </c>
      <c r="R13" s="83"/>
      <c r="S13" s="83"/>
      <c r="T13" s="83"/>
      <c r="U13" s="83"/>
    </row>
    <row r="14" spans="1:21" s="84" customFormat="1" ht="31.5" customHeight="1">
      <c r="A14" s="193"/>
      <c r="B14" s="193"/>
      <c r="C14" s="193"/>
      <c r="D14" s="193"/>
      <c r="E14" s="193">
        <v>201</v>
      </c>
      <c r="F14" s="236" t="s">
        <v>302</v>
      </c>
      <c r="G14" s="193" t="s">
        <v>303</v>
      </c>
      <c r="H14" s="83">
        <v>0</v>
      </c>
      <c r="I14" s="83">
        <v>2</v>
      </c>
      <c r="J14" s="83">
        <v>2</v>
      </c>
      <c r="K14" s="196">
        <f>IFERROR(J14/H14*100,0)</f>
        <v>0</v>
      </c>
      <c r="L14" s="196">
        <f>+J14/I14*1</f>
        <v>1</v>
      </c>
      <c r="M14" s="261">
        <v>0</v>
      </c>
      <c r="N14" s="261">
        <v>1949889.1</v>
      </c>
      <c r="O14" s="261">
        <v>1949889.1</v>
      </c>
      <c r="P14" s="261">
        <v>0</v>
      </c>
      <c r="Q14" s="261">
        <f>+P14</f>
        <v>0</v>
      </c>
      <c r="R14" s="197">
        <f>IFERROR(O14/M14*100,0)</f>
        <v>0</v>
      </c>
      <c r="S14" s="197">
        <f>IFERROR(O14/N14*100,0)</f>
        <v>100</v>
      </c>
      <c r="T14" s="197">
        <f>IFERROR(P14/M14*100,0)</f>
        <v>0</v>
      </c>
      <c r="U14" s="197">
        <f>IFERROR(P14/N14*100,0)</f>
        <v>0</v>
      </c>
    </row>
    <row r="15" spans="1:21" s="84" customFormat="1" ht="15" customHeight="1">
      <c r="A15" s="86"/>
      <c r="B15" s="86"/>
      <c r="C15" s="86"/>
      <c r="D15" s="86"/>
      <c r="E15" s="86"/>
      <c r="F15" s="86"/>
      <c r="G15" s="86"/>
      <c r="H15" s="86"/>
      <c r="I15" s="88"/>
      <c r="J15" s="88"/>
      <c r="K15" s="88"/>
      <c r="L15" s="88"/>
      <c r="M15" s="88"/>
      <c r="N15" s="89"/>
      <c r="O15" s="89"/>
      <c r="P15" s="89"/>
      <c r="Q15" s="89"/>
      <c r="R15" s="89"/>
      <c r="S15" s="89"/>
      <c r="T15" s="86"/>
      <c r="U15" s="90"/>
    </row>
    <row r="16" spans="1:21" s="84" customFormat="1" ht="15" customHeight="1">
      <c r="A16" s="86"/>
      <c r="B16" s="86"/>
      <c r="C16" s="86"/>
      <c r="D16" s="86"/>
      <c r="E16" s="86"/>
      <c r="F16" s="86"/>
      <c r="G16" s="86"/>
      <c r="H16" s="86"/>
      <c r="I16" s="88"/>
      <c r="J16" s="88"/>
      <c r="K16" s="88"/>
      <c r="L16" s="88"/>
      <c r="M16" s="88"/>
      <c r="N16" s="89"/>
      <c r="O16" s="89"/>
      <c r="P16" s="89"/>
      <c r="Q16" s="89"/>
      <c r="R16" s="89"/>
      <c r="S16" s="89"/>
      <c r="T16" s="86"/>
      <c r="U16" s="90"/>
    </row>
    <row r="17" spans="1:21" s="84" customFormat="1" ht="15" customHeight="1">
      <c r="A17" s="409"/>
      <c r="B17" s="409"/>
      <c r="C17" s="409"/>
      <c r="D17" s="409"/>
      <c r="E17" s="409"/>
      <c r="F17" s="410" t="s">
        <v>297</v>
      </c>
      <c r="G17" s="409"/>
      <c r="H17" s="409"/>
      <c r="I17" s="411"/>
      <c r="J17" s="411"/>
      <c r="K17" s="411"/>
      <c r="L17" s="411"/>
      <c r="M17" s="412">
        <f>+M10</f>
        <v>0</v>
      </c>
      <c r="N17" s="412">
        <f>+N10</f>
        <v>1949889.1</v>
      </c>
      <c r="O17" s="412">
        <f>+O10</f>
        <v>1949889.1</v>
      </c>
      <c r="P17" s="412">
        <f>+P10</f>
        <v>0</v>
      </c>
      <c r="Q17" s="412">
        <f>+Q10</f>
        <v>0</v>
      </c>
      <c r="R17" s="413"/>
      <c r="S17" s="413"/>
      <c r="T17" s="409"/>
      <c r="U17" s="414"/>
    </row>
    <row r="18" spans="1:21" s="84" customFormat="1" ht="15" customHeight="1">
      <c r="A18" s="91"/>
      <c r="B18" s="91"/>
      <c r="C18" s="91"/>
      <c r="D18" s="91"/>
      <c r="E18" s="91"/>
      <c r="F18" s="91"/>
      <c r="G18" s="91"/>
      <c r="H18" s="91"/>
      <c r="I18" s="92"/>
      <c r="J18" s="92"/>
      <c r="K18" s="92"/>
      <c r="L18" s="92"/>
      <c r="M18" s="92"/>
      <c r="N18" s="93"/>
      <c r="O18" s="93"/>
      <c r="P18" s="93"/>
      <c r="Q18" s="93"/>
      <c r="R18" s="93"/>
      <c r="S18" s="93"/>
      <c r="T18" s="91"/>
      <c r="U18" s="94"/>
    </row>
    <row r="19" spans="1:21">
      <c r="A19" s="33"/>
      <c r="B19" s="79"/>
      <c r="C19" s="33"/>
      <c r="D19" s="33"/>
      <c r="F19" s="33"/>
    </row>
    <row r="20" spans="1:21">
      <c r="B20" s="34"/>
      <c r="C20" s="35"/>
      <c r="D20" s="35"/>
      <c r="N20" s="36"/>
      <c r="O20" s="36"/>
    </row>
    <row r="21" spans="1:21">
      <c r="B21" s="37"/>
      <c r="C21" s="37"/>
      <c r="D21" s="37"/>
      <c r="N21" s="38"/>
      <c r="O21" s="38"/>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ignoredErrors>
    <ignoredError sqref="C15:G15" numberStoredAsText="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35"/>
  <sheetViews>
    <sheetView showGridLines="0" topLeftCell="A5" zoomScale="85" zoomScaleNormal="85" zoomScaleSheetLayoutView="70" workbookViewId="0">
      <selection activeCell="M22" sqref="M22"/>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42578125" style="32" customWidth="1"/>
    <col min="8" max="10" width="15.7109375" style="32"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5.15" customHeight="1">
      <c r="A2" s="611" t="s">
        <v>327</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22.5">
      <c r="A10" s="193">
        <v>1</v>
      </c>
      <c r="B10" s="193"/>
      <c r="C10" s="193"/>
      <c r="D10" s="193"/>
      <c r="E10" s="193"/>
      <c r="F10" s="233" t="s">
        <v>305</v>
      </c>
      <c r="G10" s="234"/>
      <c r="H10" s="83"/>
      <c r="I10" s="83"/>
      <c r="J10" s="83"/>
      <c r="K10" s="83"/>
      <c r="L10" s="83"/>
      <c r="M10" s="262">
        <v>0</v>
      </c>
      <c r="N10" s="263">
        <v>22000000</v>
      </c>
      <c r="O10" s="263">
        <v>21976095.219999999</v>
      </c>
      <c r="P10" s="263">
        <v>20502227.27</v>
      </c>
      <c r="Q10" s="263">
        <f>+P10</f>
        <v>20502227.27</v>
      </c>
      <c r="R10" s="83"/>
      <c r="S10" s="83"/>
      <c r="T10" s="83"/>
      <c r="U10" s="83"/>
    </row>
    <row r="11" spans="1:21" s="84" customFormat="1" ht="11.25">
      <c r="A11" s="193"/>
      <c r="B11" s="193">
        <v>2</v>
      </c>
      <c r="C11" s="193"/>
      <c r="D11" s="193"/>
      <c r="E11" s="193"/>
      <c r="F11" s="235" t="s">
        <v>306</v>
      </c>
      <c r="G11" s="198"/>
      <c r="H11" s="82"/>
      <c r="I11" s="87"/>
      <c r="J11" s="87"/>
      <c r="K11" s="87"/>
      <c r="L11" s="88"/>
      <c r="M11" s="261">
        <v>0</v>
      </c>
      <c r="N11" s="261">
        <v>22000000</v>
      </c>
      <c r="O11" s="261">
        <v>21976095.219999999</v>
      </c>
      <c r="P11" s="263">
        <v>20502227.27</v>
      </c>
      <c r="Q11" s="263">
        <f t="shared" ref="Q11:Q28" si="0">+P11</f>
        <v>20502227.27</v>
      </c>
      <c r="R11" s="89"/>
      <c r="S11" s="89"/>
      <c r="T11" s="86"/>
      <c r="U11" s="90"/>
    </row>
    <row r="12" spans="1:21" s="84" customFormat="1" ht="11.25">
      <c r="A12" s="193"/>
      <c r="B12" s="193"/>
      <c r="C12" s="193">
        <v>3</v>
      </c>
      <c r="D12" s="193"/>
      <c r="E12" s="193"/>
      <c r="F12" s="235" t="s">
        <v>307</v>
      </c>
      <c r="G12" s="198"/>
      <c r="H12" s="82"/>
      <c r="I12" s="88"/>
      <c r="J12" s="88"/>
      <c r="K12" s="88"/>
      <c r="L12" s="90"/>
      <c r="M12" s="261">
        <v>0</v>
      </c>
      <c r="N12" s="261">
        <v>5000000</v>
      </c>
      <c r="O12" s="261">
        <v>4994201</v>
      </c>
      <c r="P12" s="263">
        <v>4417805.0999999996</v>
      </c>
      <c r="Q12" s="263">
        <f t="shared" si="0"/>
        <v>4417805.0999999996</v>
      </c>
      <c r="R12" s="89"/>
      <c r="S12" s="89"/>
      <c r="T12" s="90"/>
      <c r="U12" s="90"/>
    </row>
    <row r="13" spans="1:21" s="84" customFormat="1" ht="22.5">
      <c r="A13" s="193"/>
      <c r="B13" s="193"/>
      <c r="C13" s="193"/>
      <c r="D13" s="193">
        <v>3</v>
      </c>
      <c r="E13" s="193"/>
      <c r="F13" s="235" t="s">
        <v>308</v>
      </c>
      <c r="G13" s="198"/>
      <c r="H13" s="83"/>
      <c r="I13" s="83"/>
      <c r="J13" s="83"/>
      <c r="K13" s="85"/>
      <c r="L13" s="85"/>
      <c r="M13" s="261">
        <v>0</v>
      </c>
      <c r="N13" s="261">
        <v>5000000</v>
      </c>
      <c r="O13" s="261">
        <v>4994201</v>
      </c>
      <c r="P13" s="263">
        <v>4417805.0999999996</v>
      </c>
      <c r="Q13" s="263">
        <f t="shared" si="0"/>
        <v>4417805.0999999996</v>
      </c>
      <c r="R13" s="83"/>
      <c r="S13" s="83"/>
      <c r="T13" s="83"/>
      <c r="U13" s="83"/>
    </row>
    <row r="14" spans="1:21" s="84" customFormat="1" ht="47.25" customHeight="1">
      <c r="A14" s="193"/>
      <c r="B14" s="193"/>
      <c r="C14" s="193"/>
      <c r="D14" s="193"/>
      <c r="E14" s="193">
        <v>209</v>
      </c>
      <c r="F14" s="235" t="s">
        <v>309</v>
      </c>
      <c r="G14" s="198" t="s">
        <v>310</v>
      </c>
      <c r="H14" s="295">
        <v>0</v>
      </c>
      <c r="I14" s="295">
        <v>1</v>
      </c>
      <c r="J14" s="295">
        <v>1</v>
      </c>
      <c r="K14" s="196">
        <f>IFERROR(J14/H14*100,0)</f>
        <v>0</v>
      </c>
      <c r="L14" s="196">
        <f>+J14/I14*1</f>
        <v>1</v>
      </c>
      <c r="M14" s="261">
        <v>0</v>
      </c>
      <c r="N14" s="261">
        <v>5000000</v>
      </c>
      <c r="O14" s="261">
        <v>4994201</v>
      </c>
      <c r="P14" s="263">
        <v>4417805.0999999996</v>
      </c>
      <c r="Q14" s="263">
        <f t="shared" si="0"/>
        <v>4417805.0999999996</v>
      </c>
      <c r="R14" s="197">
        <f>IFERROR(O14/M14*100,0)</f>
        <v>0</v>
      </c>
      <c r="S14" s="197">
        <f>IFERROR(O14/N14*100,0)</f>
        <v>99.884019999999992</v>
      </c>
      <c r="T14" s="197">
        <f>IFERROR(P14/M14*100,0)</f>
        <v>0</v>
      </c>
      <c r="U14" s="197">
        <f>IFERROR(P14/N14*100,0)</f>
        <v>88.356101999999993</v>
      </c>
    </row>
    <row r="15" spans="1:21" s="84" customFormat="1" ht="11.25">
      <c r="A15" s="193"/>
      <c r="B15" s="193"/>
      <c r="C15" s="193">
        <v>5</v>
      </c>
      <c r="D15" s="193"/>
      <c r="E15" s="193"/>
      <c r="F15" s="235" t="s">
        <v>311</v>
      </c>
      <c r="G15" s="198"/>
      <c r="H15" s="295"/>
      <c r="I15" s="295"/>
      <c r="J15" s="295"/>
      <c r="K15" s="264"/>
      <c r="L15" s="264"/>
      <c r="M15" s="261">
        <v>0</v>
      </c>
      <c r="N15" s="261">
        <v>17000000</v>
      </c>
      <c r="O15" s="261">
        <v>16981894.219999999</v>
      </c>
      <c r="P15" s="263">
        <v>16084422.17</v>
      </c>
      <c r="Q15" s="263">
        <f t="shared" si="0"/>
        <v>16084422.17</v>
      </c>
      <c r="R15" s="89"/>
      <c r="S15" s="89"/>
      <c r="T15" s="86"/>
      <c r="U15" s="90"/>
    </row>
    <row r="16" spans="1:21" s="84" customFormat="1" ht="11.25">
      <c r="A16" s="193"/>
      <c r="B16" s="193"/>
      <c r="C16" s="193"/>
      <c r="D16" s="193">
        <v>1</v>
      </c>
      <c r="E16" s="193"/>
      <c r="F16" s="235" t="s">
        <v>312</v>
      </c>
      <c r="G16" s="198"/>
      <c r="H16" s="295"/>
      <c r="I16" s="295"/>
      <c r="J16" s="295"/>
      <c r="K16" s="264"/>
      <c r="L16" s="264"/>
      <c r="M16" s="261">
        <v>0</v>
      </c>
      <c r="N16" s="261">
        <v>17000000</v>
      </c>
      <c r="O16" s="261">
        <v>16981894.219999999</v>
      </c>
      <c r="P16" s="263">
        <v>16084422.17</v>
      </c>
      <c r="Q16" s="263">
        <f t="shared" si="0"/>
        <v>16084422.17</v>
      </c>
      <c r="R16" s="89"/>
      <c r="S16" s="89"/>
      <c r="T16" s="86"/>
      <c r="U16" s="90"/>
    </row>
    <row r="17" spans="1:21" s="84" customFormat="1" ht="43.5" customHeight="1">
      <c r="A17" s="193"/>
      <c r="B17" s="193"/>
      <c r="C17" s="193"/>
      <c r="D17" s="193"/>
      <c r="E17" s="193">
        <v>218</v>
      </c>
      <c r="F17" s="235" t="s">
        <v>313</v>
      </c>
      <c r="G17" s="198" t="s">
        <v>310</v>
      </c>
      <c r="H17" s="295">
        <v>0</v>
      </c>
      <c r="I17" s="295">
        <v>4</v>
      </c>
      <c r="J17" s="295">
        <v>4</v>
      </c>
      <c r="K17" s="196">
        <f>IFERROR(J17/H17*100,0)</f>
        <v>0</v>
      </c>
      <c r="L17" s="196">
        <f>+J17/I17*1</f>
        <v>1</v>
      </c>
      <c r="M17" s="261">
        <v>0</v>
      </c>
      <c r="N17" s="261">
        <v>17000000</v>
      </c>
      <c r="O17" s="261">
        <v>16981894.219999999</v>
      </c>
      <c r="P17" s="263">
        <v>16084422.17</v>
      </c>
      <c r="Q17" s="263">
        <f t="shared" si="0"/>
        <v>16084422.17</v>
      </c>
      <c r="R17" s="197">
        <f>IFERROR(O17/M17*100,0)</f>
        <v>0</v>
      </c>
      <c r="S17" s="197">
        <f>IFERROR(O17/N17*100,0)</f>
        <v>99.893495411764704</v>
      </c>
      <c r="T17" s="197">
        <f>IFERROR(P17/M17*100,0)</f>
        <v>0</v>
      </c>
      <c r="U17" s="197">
        <f>IFERROR(P17/N17*100,0)</f>
        <v>94.61424805882352</v>
      </c>
    </row>
    <row r="18" spans="1:21" s="84" customFormat="1" ht="40.5" customHeight="1">
      <c r="A18" s="193">
        <v>4</v>
      </c>
      <c r="B18" s="193"/>
      <c r="C18" s="193"/>
      <c r="D18" s="193"/>
      <c r="E18" s="193"/>
      <c r="F18" s="235" t="s">
        <v>314</v>
      </c>
      <c r="G18" s="198"/>
      <c r="H18" s="295"/>
      <c r="I18" s="295"/>
      <c r="J18" s="295"/>
      <c r="K18" s="264"/>
      <c r="L18" s="264"/>
      <c r="M18" s="261">
        <v>0</v>
      </c>
      <c r="N18" s="261">
        <v>78000000</v>
      </c>
      <c r="O18" s="261">
        <v>77730172.450000003</v>
      </c>
      <c r="P18" s="263">
        <v>68928060.320000008</v>
      </c>
      <c r="Q18" s="263">
        <f t="shared" si="0"/>
        <v>68928060.320000008</v>
      </c>
      <c r="R18" s="89"/>
      <c r="S18" s="89"/>
      <c r="T18" s="86"/>
      <c r="U18" s="90"/>
    </row>
    <row r="19" spans="1:21" s="84" customFormat="1" ht="11.25">
      <c r="A19" s="193"/>
      <c r="B19" s="193">
        <v>2</v>
      </c>
      <c r="C19" s="193"/>
      <c r="D19" s="193"/>
      <c r="E19" s="193"/>
      <c r="F19" s="235" t="s">
        <v>306</v>
      </c>
      <c r="G19" s="198"/>
      <c r="H19" s="295"/>
      <c r="I19" s="295"/>
      <c r="J19" s="295"/>
      <c r="K19" s="264"/>
      <c r="L19" s="264"/>
      <c r="M19" s="261">
        <v>0</v>
      </c>
      <c r="N19" s="261">
        <v>78000000</v>
      </c>
      <c r="O19" s="261">
        <v>77730172.450000003</v>
      </c>
      <c r="P19" s="263">
        <v>68928060.320000008</v>
      </c>
      <c r="Q19" s="263">
        <f t="shared" si="0"/>
        <v>68928060.320000008</v>
      </c>
      <c r="R19" s="89"/>
      <c r="S19" s="89"/>
      <c r="T19" s="86"/>
      <c r="U19" s="90"/>
    </row>
    <row r="20" spans="1:21" s="84" customFormat="1" ht="22.5">
      <c r="A20" s="193"/>
      <c r="B20" s="193"/>
      <c r="C20" s="193">
        <v>2</v>
      </c>
      <c r="D20" s="193"/>
      <c r="E20" s="193"/>
      <c r="F20" s="235" t="s">
        <v>315</v>
      </c>
      <c r="G20" s="198"/>
      <c r="H20" s="295"/>
      <c r="I20" s="295"/>
      <c r="J20" s="295"/>
      <c r="K20" s="264"/>
      <c r="L20" s="264"/>
      <c r="M20" s="261">
        <v>0</v>
      </c>
      <c r="N20" s="261">
        <v>78000000</v>
      </c>
      <c r="O20" s="261">
        <v>77730172.450000003</v>
      </c>
      <c r="P20" s="263">
        <v>68928060.320000008</v>
      </c>
      <c r="Q20" s="263">
        <f t="shared" si="0"/>
        <v>68928060.320000008</v>
      </c>
      <c r="R20" s="89"/>
      <c r="S20" s="89"/>
      <c r="T20" s="86"/>
      <c r="U20" s="90"/>
    </row>
    <row r="21" spans="1:21" s="84" customFormat="1" ht="11.25">
      <c r="A21" s="193"/>
      <c r="B21" s="193"/>
      <c r="C21" s="193"/>
      <c r="D21" s="193">
        <v>1</v>
      </c>
      <c r="E21" s="193"/>
      <c r="F21" s="235" t="s">
        <v>316</v>
      </c>
      <c r="G21" s="198"/>
      <c r="H21" s="295"/>
      <c r="I21" s="295"/>
      <c r="J21" s="295"/>
      <c r="K21" s="264"/>
      <c r="L21" s="264"/>
      <c r="M21" s="261">
        <v>0</v>
      </c>
      <c r="N21" s="261">
        <v>58000000</v>
      </c>
      <c r="O21" s="261">
        <v>57772224.289999999</v>
      </c>
      <c r="P21" s="263">
        <v>54887339.260000005</v>
      </c>
      <c r="Q21" s="263">
        <f t="shared" si="0"/>
        <v>54887339.260000005</v>
      </c>
      <c r="R21" s="89"/>
      <c r="S21" s="89"/>
      <c r="T21" s="86"/>
      <c r="U21" s="90"/>
    </row>
    <row r="22" spans="1:21" s="84" customFormat="1" ht="40.5" customHeight="1">
      <c r="A22" s="193"/>
      <c r="B22" s="193"/>
      <c r="C22" s="193"/>
      <c r="D22" s="193"/>
      <c r="E22" s="193">
        <v>215</v>
      </c>
      <c r="F22" s="235" t="s">
        <v>317</v>
      </c>
      <c r="G22" s="198" t="s">
        <v>310</v>
      </c>
      <c r="H22" s="295">
        <v>0</v>
      </c>
      <c r="I22" s="295">
        <v>7</v>
      </c>
      <c r="J22" s="295">
        <v>7</v>
      </c>
      <c r="K22" s="196">
        <f>IFERROR(J22/H22*100,0)</f>
        <v>0</v>
      </c>
      <c r="L22" s="196">
        <f>+J22/I22*1</f>
        <v>1</v>
      </c>
      <c r="M22" s="261">
        <v>0</v>
      </c>
      <c r="N22" s="261">
        <v>7000000</v>
      </c>
      <c r="O22" s="261">
        <v>6984876.3099999996</v>
      </c>
      <c r="P22" s="263">
        <v>6455931.8700000001</v>
      </c>
      <c r="Q22" s="263">
        <f t="shared" si="0"/>
        <v>6455931.8700000001</v>
      </c>
      <c r="R22" s="197">
        <f>IFERROR(O22/M22*100,0)</f>
        <v>0</v>
      </c>
      <c r="S22" s="197">
        <f>IFERROR(O22/N22*100,0)</f>
        <v>99.783947285714277</v>
      </c>
      <c r="T22" s="197">
        <f>IFERROR(P22/M22*100,0)</f>
        <v>0</v>
      </c>
      <c r="U22" s="197">
        <f>IFERROR(P22/N22*100,0)</f>
        <v>92.227598142857147</v>
      </c>
    </row>
    <row r="23" spans="1:21" s="84" customFormat="1" ht="22.5">
      <c r="A23" s="193"/>
      <c r="B23" s="193"/>
      <c r="C23" s="193"/>
      <c r="D23" s="193"/>
      <c r="E23" s="193">
        <v>216</v>
      </c>
      <c r="F23" s="235" t="s">
        <v>318</v>
      </c>
      <c r="G23" s="198" t="s">
        <v>319</v>
      </c>
      <c r="H23" s="295">
        <v>0</v>
      </c>
      <c r="I23" s="295">
        <v>14259.06</v>
      </c>
      <c r="J23" s="295">
        <v>14259.06</v>
      </c>
      <c r="K23" s="196">
        <f>IFERROR(J23/H23*100,0)</f>
        <v>0</v>
      </c>
      <c r="L23" s="196">
        <f>+J23/I23*1</f>
        <v>1</v>
      </c>
      <c r="M23" s="261">
        <v>0</v>
      </c>
      <c r="N23" s="261">
        <v>20000000</v>
      </c>
      <c r="O23" s="261">
        <v>19944445.810000002</v>
      </c>
      <c r="P23" s="263">
        <v>19330992.460000001</v>
      </c>
      <c r="Q23" s="263">
        <f t="shared" si="0"/>
        <v>19330992.460000001</v>
      </c>
      <c r="R23" s="197">
        <f>IFERROR(O23/M23*100,0)</f>
        <v>0</v>
      </c>
      <c r="S23" s="197">
        <f>IFERROR(O23/N23*100,0)</f>
        <v>99.72222905000001</v>
      </c>
      <c r="T23" s="197">
        <f>IFERROR(P23/M23*100,0)</f>
        <v>0</v>
      </c>
      <c r="U23" s="197">
        <f>IFERROR(P23/N23*100,0)</f>
        <v>96.654962300000008</v>
      </c>
    </row>
    <row r="24" spans="1:21" s="84" customFormat="1" ht="43.5" customHeight="1">
      <c r="A24" s="193"/>
      <c r="B24" s="193"/>
      <c r="C24" s="193"/>
      <c r="D24" s="193"/>
      <c r="E24" s="193">
        <v>217</v>
      </c>
      <c r="F24" s="235" t="s">
        <v>320</v>
      </c>
      <c r="G24" s="198" t="s">
        <v>310</v>
      </c>
      <c r="H24" s="295">
        <v>0</v>
      </c>
      <c r="I24" s="295">
        <v>1</v>
      </c>
      <c r="J24" s="295">
        <v>1</v>
      </c>
      <c r="K24" s="196">
        <f>IFERROR(J24/H24*100,0)</f>
        <v>0</v>
      </c>
      <c r="L24" s="196">
        <f>+J24/I24*1</f>
        <v>1</v>
      </c>
      <c r="M24" s="261">
        <v>0</v>
      </c>
      <c r="N24" s="261">
        <v>6000000</v>
      </c>
      <c r="O24" s="261">
        <v>5971742.6399999997</v>
      </c>
      <c r="P24" s="263">
        <v>5811203.0099999998</v>
      </c>
      <c r="Q24" s="263">
        <f t="shared" si="0"/>
        <v>5811203.0099999998</v>
      </c>
      <c r="R24" s="197">
        <f>IFERROR(O24/M24*100,0)</f>
        <v>0</v>
      </c>
      <c r="S24" s="197">
        <f>IFERROR(O24/N24*100,0)</f>
        <v>99.529043999999999</v>
      </c>
      <c r="T24" s="197">
        <f>IFERROR(P24/M24*100,0)</f>
        <v>0</v>
      </c>
      <c r="U24" s="197">
        <f>IFERROR(P24/N24*100,0)</f>
        <v>96.853383500000007</v>
      </c>
    </row>
    <row r="25" spans="1:21" s="84" customFormat="1" ht="44.25" customHeight="1">
      <c r="A25" s="193"/>
      <c r="B25" s="193"/>
      <c r="C25" s="193"/>
      <c r="D25" s="193"/>
      <c r="E25" s="193">
        <v>218</v>
      </c>
      <c r="F25" s="235" t="s">
        <v>321</v>
      </c>
      <c r="G25" s="198" t="s">
        <v>319</v>
      </c>
      <c r="H25" s="295">
        <v>0</v>
      </c>
      <c r="I25" s="295">
        <v>37563.910000000003</v>
      </c>
      <c r="J25" s="295">
        <v>37563.910000000003</v>
      </c>
      <c r="K25" s="196">
        <f>IFERROR(J25/H25*100,0)</f>
        <v>0</v>
      </c>
      <c r="L25" s="196">
        <f>+J25/I25*1</f>
        <v>1</v>
      </c>
      <c r="M25" s="261">
        <v>0</v>
      </c>
      <c r="N25" s="261">
        <v>20000000</v>
      </c>
      <c r="O25" s="261">
        <v>19879695.460000001</v>
      </c>
      <c r="P25" s="263">
        <v>18326696.949999999</v>
      </c>
      <c r="Q25" s="263">
        <f t="shared" si="0"/>
        <v>18326696.949999999</v>
      </c>
      <c r="R25" s="197">
        <f>IFERROR(O25/M25*100,0)</f>
        <v>0</v>
      </c>
      <c r="S25" s="197">
        <f>IFERROR(O25/N25*100,0)</f>
        <v>99.39847730000001</v>
      </c>
      <c r="T25" s="197">
        <f>IFERROR(P25/M25*100,0)</f>
        <v>0</v>
      </c>
      <c r="U25" s="197">
        <f>IFERROR(P25/N25*100,0)</f>
        <v>91.633484749999994</v>
      </c>
    </row>
    <row r="26" spans="1:21" s="84" customFormat="1" ht="44.25" customHeight="1">
      <c r="A26" s="193"/>
      <c r="B26" s="193"/>
      <c r="C26" s="193"/>
      <c r="D26" s="193"/>
      <c r="E26" s="193">
        <v>219</v>
      </c>
      <c r="F26" s="235" t="s">
        <v>322</v>
      </c>
      <c r="G26" s="198" t="s">
        <v>323</v>
      </c>
      <c r="H26" s="295">
        <v>0</v>
      </c>
      <c r="I26" s="295">
        <v>1</v>
      </c>
      <c r="J26" s="295">
        <v>1</v>
      </c>
      <c r="K26" s="196">
        <f>IFERROR(J26/H26*100,0)</f>
        <v>0</v>
      </c>
      <c r="L26" s="196">
        <f>+J26/I26*1</f>
        <v>1</v>
      </c>
      <c r="M26" s="261">
        <v>0</v>
      </c>
      <c r="N26" s="261">
        <v>5000000</v>
      </c>
      <c r="O26" s="261">
        <v>4991464.07</v>
      </c>
      <c r="P26" s="263">
        <v>4962514.97</v>
      </c>
      <c r="Q26" s="263">
        <f t="shared" si="0"/>
        <v>4962514.97</v>
      </c>
      <c r="R26" s="197">
        <f>IFERROR(O26/M26*100,0)</f>
        <v>0</v>
      </c>
      <c r="S26" s="197">
        <f>IFERROR(O26/N26*100,0)</f>
        <v>99.829281399999999</v>
      </c>
      <c r="T26" s="197">
        <f>IFERROR(P26/M26*100,0)</f>
        <v>0</v>
      </c>
      <c r="U26" s="197">
        <f>IFERROR(P26/N26*100,0)</f>
        <v>99.250299400000003</v>
      </c>
    </row>
    <row r="27" spans="1:21" s="84" customFormat="1" ht="15.75" customHeight="1">
      <c r="A27" s="193"/>
      <c r="B27" s="193"/>
      <c r="C27" s="193"/>
      <c r="D27" s="193">
        <v>4</v>
      </c>
      <c r="E27" s="193"/>
      <c r="F27" s="235" t="s">
        <v>324</v>
      </c>
      <c r="G27" s="198"/>
      <c r="H27" s="295"/>
      <c r="I27" s="295"/>
      <c r="J27" s="295"/>
      <c r="K27" s="264"/>
      <c r="L27" s="264"/>
      <c r="M27" s="261">
        <v>0</v>
      </c>
      <c r="N27" s="261">
        <v>20000000</v>
      </c>
      <c r="O27" s="261">
        <v>19957948.16</v>
      </c>
      <c r="P27" s="263">
        <v>14040721.060000001</v>
      </c>
      <c r="Q27" s="263">
        <f t="shared" si="0"/>
        <v>14040721.060000001</v>
      </c>
      <c r="R27" s="89"/>
      <c r="S27" s="89"/>
      <c r="T27" s="86"/>
      <c r="U27" s="90"/>
    </row>
    <row r="28" spans="1:21" s="84" customFormat="1" ht="11.25">
      <c r="A28" s="193"/>
      <c r="B28" s="193"/>
      <c r="C28" s="193"/>
      <c r="D28" s="193"/>
      <c r="E28" s="193">
        <v>223</v>
      </c>
      <c r="F28" s="235" t="s">
        <v>325</v>
      </c>
      <c r="G28" s="198" t="s">
        <v>326</v>
      </c>
      <c r="H28" s="295">
        <v>0</v>
      </c>
      <c r="I28" s="295">
        <v>3000</v>
      </c>
      <c r="J28" s="295">
        <v>3000</v>
      </c>
      <c r="K28" s="196">
        <f>IFERROR(J28/H28*100,0)</f>
        <v>0</v>
      </c>
      <c r="L28" s="196">
        <f>+J28/I28*1</f>
        <v>1</v>
      </c>
      <c r="M28" s="261">
        <v>0</v>
      </c>
      <c r="N28" s="261">
        <v>20000000</v>
      </c>
      <c r="O28" s="261">
        <v>19957948.16</v>
      </c>
      <c r="P28" s="263">
        <v>14040721.060000001</v>
      </c>
      <c r="Q28" s="263">
        <f t="shared" si="0"/>
        <v>14040721.060000001</v>
      </c>
      <c r="R28" s="197">
        <f>IFERROR(O28/M28*100,0)</f>
        <v>0</v>
      </c>
      <c r="S28" s="197">
        <f>IFERROR(O28/N28*100,0)</f>
        <v>99.789740800000004</v>
      </c>
      <c r="T28" s="197">
        <f>IFERROR(P28/M28*100,0)</f>
        <v>0</v>
      </c>
      <c r="U28" s="197">
        <f>IFERROR(P28/N28*100,0)</f>
        <v>70.203605300000007</v>
      </c>
    </row>
    <row r="29" spans="1:21" s="84" customFormat="1" ht="11.25">
      <c r="A29" s="86"/>
      <c r="B29" s="86"/>
      <c r="C29" s="86"/>
      <c r="D29" s="86"/>
      <c r="E29" s="86"/>
      <c r="F29" s="86"/>
      <c r="G29" s="86"/>
      <c r="H29" s="86"/>
      <c r="I29" s="88"/>
      <c r="J29" s="88"/>
      <c r="K29" s="88"/>
      <c r="L29" s="88"/>
      <c r="M29" s="88"/>
      <c r="N29" s="89"/>
      <c r="O29" s="89"/>
      <c r="P29" s="89"/>
      <c r="Q29" s="89"/>
      <c r="R29" s="89"/>
      <c r="S29" s="89"/>
      <c r="T29" s="86"/>
      <c r="U29" s="90"/>
    </row>
    <row r="30" spans="1:21" s="84" customFormat="1" ht="15" customHeight="1">
      <c r="A30" s="86"/>
      <c r="B30" s="86"/>
      <c r="C30" s="86"/>
      <c r="D30" s="86"/>
      <c r="E30" s="86"/>
      <c r="F30" s="86"/>
      <c r="G30" s="86"/>
      <c r="H30" s="86"/>
      <c r="I30" s="88"/>
      <c r="J30" s="88"/>
      <c r="K30" s="88"/>
      <c r="L30" s="88"/>
      <c r="M30" s="88"/>
      <c r="N30" s="89"/>
      <c r="O30" s="89"/>
      <c r="P30" s="89"/>
      <c r="Q30" s="89"/>
      <c r="R30" s="89"/>
      <c r="S30" s="89"/>
      <c r="T30" s="86"/>
      <c r="U30" s="90"/>
    </row>
    <row r="31" spans="1:21" s="84" customFormat="1" ht="15" customHeight="1">
      <c r="A31" s="409"/>
      <c r="B31" s="409"/>
      <c r="C31" s="409"/>
      <c r="D31" s="409"/>
      <c r="E31" s="409"/>
      <c r="F31" s="410" t="s">
        <v>297</v>
      </c>
      <c r="G31" s="409"/>
      <c r="H31" s="409"/>
      <c r="I31" s="411"/>
      <c r="J31" s="411"/>
      <c r="K31" s="411"/>
      <c r="L31" s="411"/>
      <c r="M31" s="412">
        <v>0</v>
      </c>
      <c r="N31" s="412">
        <v>100000000</v>
      </c>
      <c r="O31" s="412">
        <v>99706267.670000002</v>
      </c>
      <c r="P31" s="412">
        <v>89430287.590000004</v>
      </c>
      <c r="Q31" s="412">
        <v>89430287.590000004</v>
      </c>
      <c r="R31" s="413"/>
      <c r="S31" s="413"/>
      <c r="T31" s="409"/>
      <c r="U31" s="414"/>
    </row>
    <row r="32" spans="1:21" s="84" customFormat="1" ht="15" customHeight="1">
      <c r="A32" s="91"/>
      <c r="B32" s="91"/>
      <c r="C32" s="91"/>
      <c r="D32" s="91"/>
      <c r="E32" s="91"/>
      <c r="F32" s="91"/>
      <c r="G32" s="91"/>
      <c r="H32" s="91"/>
      <c r="I32" s="92"/>
      <c r="J32" s="92"/>
      <c r="K32" s="92"/>
      <c r="L32" s="92"/>
      <c r="M32" s="92"/>
      <c r="N32" s="93"/>
      <c r="O32" s="93"/>
      <c r="P32" s="93"/>
      <c r="Q32" s="93"/>
      <c r="R32" s="93"/>
      <c r="S32" s="93"/>
      <c r="T32" s="91"/>
      <c r="U32" s="94"/>
    </row>
    <row r="33" spans="1:15">
      <c r="A33" s="33"/>
      <c r="B33" s="79"/>
      <c r="C33" s="33"/>
      <c r="D33" s="33"/>
      <c r="F33" s="33"/>
    </row>
    <row r="34" spans="1:15">
      <c r="B34" s="34"/>
      <c r="C34" s="35"/>
      <c r="D34" s="35"/>
      <c r="N34" s="36"/>
      <c r="O34" s="36"/>
    </row>
    <row r="35" spans="1:15">
      <c r="B35" s="37"/>
      <c r="C35" s="37"/>
      <c r="D35" s="37"/>
      <c r="N35" s="38"/>
      <c r="O35"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574803149606299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21"/>
  <sheetViews>
    <sheetView showGridLines="0" zoomScale="85" zoomScaleNormal="85" zoomScaleSheetLayoutView="70" workbookViewId="0">
      <selection activeCell="I20" sqref="I20"/>
    </sheetView>
  </sheetViews>
  <sheetFormatPr baseColWidth="10" defaultColWidth="11.42578125" defaultRowHeight="13.5"/>
  <cols>
    <col min="1" max="1" width="3.7109375" style="32" customWidth="1"/>
    <col min="2" max="4" width="3.28515625" style="32" customWidth="1"/>
    <col min="5" max="5" width="4" style="32" customWidth="1"/>
    <col min="6" max="6" width="29.28515625" style="32" customWidth="1"/>
    <col min="7" max="7" width="10" style="32" customWidth="1"/>
    <col min="8" max="8" width="9.28515625" style="32" bestFit="1" customWidth="1"/>
    <col min="9" max="9" width="11.28515625" style="32" bestFit="1" customWidth="1"/>
    <col min="10" max="10" width="10.28515625" style="32" bestFit="1" customWidth="1"/>
    <col min="11" max="12" width="6.7109375" style="32" customWidth="1"/>
    <col min="13" max="17" width="15.7109375" style="32" customWidth="1"/>
    <col min="18" max="21" width="6.7109375" style="32" customWidth="1"/>
    <col min="22" max="16384" width="11.42578125" style="32"/>
  </cols>
  <sheetData>
    <row r="1" spans="1:21" ht="25.15" customHeight="1">
      <c r="A1" s="588" t="s">
        <v>89</v>
      </c>
      <c r="B1" s="589"/>
      <c r="C1" s="589"/>
      <c r="D1" s="589"/>
      <c r="E1" s="589"/>
      <c r="F1" s="589"/>
      <c r="G1" s="589"/>
      <c r="H1" s="589"/>
      <c r="I1" s="589"/>
      <c r="J1" s="589"/>
      <c r="K1" s="589"/>
      <c r="L1" s="589"/>
      <c r="M1" s="589"/>
      <c r="N1" s="589"/>
      <c r="O1" s="589"/>
      <c r="P1" s="589"/>
      <c r="Q1" s="589"/>
      <c r="R1" s="589"/>
      <c r="S1" s="589"/>
      <c r="T1" s="589"/>
      <c r="U1" s="590"/>
    </row>
    <row r="2" spans="1:21" ht="29.25" customHeight="1">
      <c r="A2" s="611" t="s">
        <v>328</v>
      </c>
      <c r="B2" s="612"/>
      <c r="C2" s="612"/>
      <c r="D2" s="612"/>
      <c r="E2" s="612"/>
      <c r="F2" s="612"/>
      <c r="G2" s="612"/>
      <c r="H2" s="612"/>
      <c r="I2" s="612"/>
      <c r="J2" s="612"/>
      <c r="K2" s="612"/>
      <c r="L2" s="612"/>
      <c r="M2" s="612"/>
      <c r="N2" s="612"/>
      <c r="O2" s="612"/>
      <c r="P2" s="612"/>
      <c r="Q2" s="612"/>
      <c r="R2" s="612"/>
      <c r="S2" s="612"/>
      <c r="T2" s="612"/>
      <c r="U2" s="613"/>
    </row>
    <row r="3" spans="1:21" ht="6" customHeight="1">
      <c r="U3" s="97"/>
    </row>
    <row r="4" spans="1:21" ht="20.100000000000001" customHeight="1">
      <c r="A4" s="571" t="s">
        <v>198</v>
      </c>
      <c r="B4" s="597"/>
      <c r="C4" s="597"/>
      <c r="D4" s="597"/>
      <c r="E4" s="597"/>
      <c r="F4" s="597"/>
      <c r="G4" s="597"/>
      <c r="H4" s="597"/>
      <c r="I4" s="597"/>
      <c r="J4" s="597"/>
      <c r="K4" s="597"/>
      <c r="L4" s="597"/>
      <c r="M4" s="597"/>
      <c r="N4" s="597"/>
      <c r="O4" s="597"/>
      <c r="P4" s="597"/>
      <c r="Q4" s="597"/>
      <c r="R4" s="597"/>
      <c r="S4" s="597"/>
      <c r="T4" s="597"/>
      <c r="U4" s="598"/>
    </row>
    <row r="5" spans="1:21" ht="20.100000000000001" customHeight="1">
      <c r="A5" s="599" t="s">
        <v>202</v>
      </c>
      <c r="B5" s="600"/>
      <c r="C5" s="600"/>
      <c r="D5" s="600"/>
      <c r="E5" s="600"/>
      <c r="F5" s="600"/>
      <c r="G5" s="600"/>
      <c r="H5" s="600"/>
      <c r="I5" s="600"/>
      <c r="J5" s="600"/>
      <c r="K5" s="600"/>
      <c r="L5" s="600"/>
      <c r="M5" s="600"/>
      <c r="N5" s="600"/>
      <c r="O5" s="600"/>
      <c r="P5" s="600"/>
      <c r="Q5" s="600"/>
      <c r="R5" s="600"/>
      <c r="S5" s="600"/>
      <c r="T5" s="600"/>
      <c r="U5" s="601"/>
    </row>
    <row r="6" spans="1:21" ht="15" customHeight="1">
      <c r="A6" s="602" t="s">
        <v>85</v>
      </c>
      <c r="B6" s="594" t="s">
        <v>44</v>
      </c>
      <c r="C6" s="594" t="s">
        <v>42</v>
      </c>
      <c r="D6" s="594" t="s">
        <v>43</v>
      </c>
      <c r="E6" s="594" t="s">
        <v>12</v>
      </c>
      <c r="F6" s="594" t="s">
        <v>13</v>
      </c>
      <c r="G6" s="594" t="s">
        <v>28</v>
      </c>
      <c r="H6" s="157" t="s">
        <v>15</v>
      </c>
      <c r="I6" s="157"/>
      <c r="J6" s="157"/>
      <c r="K6" s="157"/>
      <c r="L6" s="157"/>
      <c r="M6" s="157"/>
      <c r="N6" s="157"/>
      <c r="O6" s="157"/>
      <c r="P6" s="157"/>
      <c r="Q6" s="157"/>
      <c r="R6" s="157"/>
      <c r="S6" s="157"/>
      <c r="T6" s="157"/>
      <c r="U6" s="158"/>
    </row>
    <row r="7" spans="1:21" ht="15" customHeight="1">
      <c r="A7" s="603"/>
      <c r="B7" s="595"/>
      <c r="C7" s="595"/>
      <c r="D7" s="595"/>
      <c r="E7" s="595"/>
      <c r="F7" s="595"/>
      <c r="G7" s="595"/>
      <c r="H7" s="605" t="s">
        <v>14</v>
      </c>
      <c r="I7" s="606"/>
      <c r="J7" s="607"/>
      <c r="K7" s="605" t="s">
        <v>48</v>
      </c>
      <c r="L7" s="607"/>
      <c r="M7" s="605" t="s">
        <v>95</v>
      </c>
      <c r="N7" s="606"/>
      <c r="O7" s="606"/>
      <c r="P7" s="606"/>
      <c r="Q7" s="607"/>
      <c r="R7" s="608" t="s">
        <v>48</v>
      </c>
      <c r="S7" s="609"/>
      <c r="T7" s="609"/>
      <c r="U7" s="610"/>
    </row>
    <row r="8" spans="1:21" ht="43.5" customHeight="1">
      <c r="A8" s="604"/>
      <c r="B8" s="596"/>
      <c r="C8" s="596"/>
      <c r="D8" s="596"/>
      <c r="E8" s="596"/>
      <c r="F8" s="596"/>
      <c r="G8" s="596"/>
      <c r="H8" s="159" t="s">
        <v>123</v>
      </c>
      <c r="I8" s="159" t="s">
        <v>186</v>
      </c>
      <c r="J8" s="159" t="s">
        <v>47</v>
      </c>
      <c r="K8" s="160" t="s">
        <v>49</v>
      </c>
      <c r="L8" s="160" t="s">
        <v>50</v>
      </c>
      <c r="M8" s="159" t="s">
        <v>119</v>
      </c>
      <c r="N8" s="159" t="s">
        <v>118</v>
      </c>
      <c r="O8" s="159" t="s">
        <v>51</v>
      </c>
      <c r="P8" s="159" t="s">
        <v>52</v>
      </c>
      <c r="Q8" s="159" t="s">
        <v>110</v>
      </c>
      <c r="R8" s="160" t="s">
        <v>111</v>
      </c>
      <c r="S8" s="160" t="s">
        <v>112</v>
      </c>
      <c r="T8" s="160" t="s">
        <v>113</v>
      </c>
      <c r="U8" s="160" t="s">
        <v>114</v>
      </c>
    </row>
    <row r="9" spans="1:21" s="84" customFormat="1" ht="15" customHeight="1">
      <c r="A9" s="81"/>
      <c r="B9" s="81"/>
      <c r="C9" s="81"/>
      <c r="D9" s="81"/>
      <c r="E9" s="81"/>
      <c r="F9" s="81"/>
      <c r="G9" s="232"/>
      <c r="H9" s="232"/>
      <c r="I9" s="232"/>
      <c r="J9" s="232"/>
      <c r="K9" s="232"/>
      <c r="L9" s="232"/>
      <c r="M9" s="232"/>
      <c r="N9" s="232"/>
      <c r="O9" s="232"/>
      <c r="P9" s="232"/>
      <c r="Q9" s="232"/>
      <c r="R9" s="232"/>
      <c r="S9" s="232"/>
      <c r="T9" s="232"/>
      <c r="U9" s="232"/>
    </row>
    <row r="10" spans="1:21" s="84" customFormat="1" ht="33.75">
      <c r="A10" s="193">
        <v>4</v>
      </c>
      <c r="B10" s="193"/>
      <c r="C10" s="193"/>
      <c r="D10" s="193"/>
      <c r="E10" s="193"/>
      <c r="F10" s="199" t="s">
        <v>314</v>
      </c>
      <c r="G10" s="195"/>
      <c r="H10" s="83"/>
      <c r="I10" s="83"/>
      <c r="J10" s="83"/>
      <c r="K10" s="83"/>
      <c r="L10" s="83"/>
      <c r="M10" s="264">
        <v>0</v>
      </c>
      <c r="N10" s="265">
        <v>1100000</v>
      </c>
      <c r="O10" s="265">
        <v>1092412.04</v>
      </c>
      <c r="P10" s="265">
        <v>712789.2</v>
      </c>
      <c r="Q10" s="265">
        <f>+P10</f>
        <v>712789.2</v>
      </c>
      <c r="R10" s="83"/>
      <c r="S10" s="83"/>
      <c r="T10" s="83"/>
      <c r="U10" s="83"/>
    </row>
    <row r="11" spans="1:21" s="84" customFormat="1" ht="11.25">
      <c r="A11" s="193"/>
      <c r="B11" s="193">
        <v>2</v>
      </c>
      <c r="C11" s="193"/>
      <c r="D11" s="193"/>
      <c r="E11" s="193"/>
      <c r="F11" s="199" t="s">
        <v>306</v>
      </c>
      <c r="G11" s="195"/>
      <c r="H11" s="82"/>
      <c r="I11" s="87"/>
      <c r="J11" s="87"/>
      <c r="K11" s="87"/>
      <c r="L11" s="88"/>
      <c r="M11" s="264">
        <v>0</v>
      </c>
      <c r="N11" s="265">
        <v>1100000</v>
      </c>
      <c r="O11" s="265">
        <v>1092412.04</v>
      </c>
      <c r="P11" s="265">
        <v>712789.2</v>
      </c>
      <c r="Q11" s="265">
        <f>+P11</f>
        <v>712789.2</v>
      </c>
      <c r="R11" s="89"/>
      <c r="S11" s="89"/>
      <c r="T11" s="86"/>
      <c r="U11" s="90"/>
    </row>
    <row r="12" spans="1:21" s="84" customFormat="1" ht="22.5">
      <c r="A12" s="193"/>
      <c r="B12" s="193"/>
      <c r="C12" s="193">
        <v>2</v>
      </c>
      <c r="D12" s="193"/>
      <c r="E12" s="193"/>
      <c r="F12" s="199" t="s">
        <v>315</v>
      </c>
      <c r="G12" s="195"/>
      <c r="H12" s="82"/>
      <c r="I12" s="88"/>
      <c r="J12" s="88"/>
      <c r="K12" s="88"/>
      <c r="L12" s="90"/>
      <c r="M12" s="264">
        <v>0</v>
      </c>
      <c r="N12" s="265">
        <v>1100000</v>
      </c>
      <c r="O12" s="265">
        <v>1092412.04</v>
      </c>
      <c r="P12" s="265">
        <v>712789.2</v>
      </c>
      <c r="Q12" s="265">
        <f>+P12</f>
        <v>712789.2</v>
      </c>
      <c r="R12" s="89"/>
      <c r="S12" s="89"/>
      <c r="T12" s="90"/>
      <c r="U12" s="90"/>
    </row>
    <row r="13" spans="1:21" s="84" customFormat="1" ht="11.25">
      <c r="A13" s="193"/>
      <c r="B13" s="193"/>
      <c r="C13" s="193"/>
      <c r="D13" s="193">
        <v>1</v>
      </c>
      <c r="E13" s="193"/>
      <c r="F13" s="199" t="s">
        <v>316</v>
      </c>
      <c r="G13" s="195"/>
      <c r="H13" s="83"/>
      <c r="I13" s="83"/>
      <c r="J13" s="83"/>
      <c r="K13" s="85"/>
      <c r="L13" s="85"/>
      <c r="M13" s="264">
        <v>0</v>
      </c>
      <c r="N13" s="265">
        <v>1100000</v>
      </c>
      <c r="O13" s="265">
        <v>1092412.04</v>
      </c>
      <c r="P13" s="265">
        <v>712789.2</v>
      </c>
      <c r="Q13" s="265">
        <f>+P13</f>
        <v>712789.2</v>
      </c>
      <c r="R13" s="83"/>
      <c r="S13" s="83"/>
      <c r="T13" s="83"/>
      <c r="U13" s="83"/>
    </row>
    <row r="14" spans="1:21" s="84" customFormat="1" ht="40.5" customHeight="1">
      <c r="A14" s="193"/>
      <c r="B14" s="193"/>
      <c r="C14" s="193"/>
      <c r="D14" s="193"/>
      <c r="E14" s="193">
        <v>218</v>
      </c>
      <c r="F14" s="199" t="s">
        <v>321</v>
      </c>
      <c r="G14" s="198" t="s">
        <v>319</v>
      </c>
      <c r="H14" s="415">
        <v>0</v>
      </c>
      <c r="I14" s="415">
        <v>1900</v>
      </c>
      <c r="J14" s="415">
        <v>1900</v>
      </c>
      <c r="K14" s="196">
        <f>IFERROR(J14/H14*100,0)</f>
        <v>0</v>
      </c>
      <c r="L14" s="196">
        <f>+J14/I14*1</f>
        <v>1</v>
      </c>
      <c r="M14" s="264">
        <v>0</v>
      </c>
      <c r="N14" s="265">
        <v>1100000</v>
      </c>
      <c r="O14" s="265">
        <v>1092412.04</v>
      </c>
      <c r="P14" s="265">
        <v>712789.2</v>
      </c>
      <c r="Q14" s="265">
        <f>+P14</f>
        <v>712789.2</v>
      </c>
      <c r="R14" s="197">
        <f>IFERROR(O14/M14*100,0)</f>
        <v>0</v>
      </c>
      <c r="S14" s="197">
        <f>IFERROR(O14/N14*100,0)</f>
        <v>99.310185454545461</v>
      </c>
      <c r="T14" s="197">
        <f>IFERROR(P14/M14*100,0)</f>
        <v>0</v>
      </c>
      <c r="U14" s="197">
        <f>IFERROR(P14/N14*100,0)</f>
        <v>64.799018181818184</v>
      </c>
    </row>
    <row r="15" spans="1:21" s="84" customFormat="1" ht="15" customHeight="1">
      <c r="A15" s="86"/>
      <c r="B15" s="86"/>
      <c r="C15" s="86"/>
      <c r="D15" s="86"/>
      <c r="E15" s="86"/>
      <c r="F15" s="82"/>
      <c r="G15" s="86"/>
      <c r="H15" s="86"/>
      <c r="I15" s="88"/>
      <c r="J15" s="88"/>
      <c r="K15" s="88"/>
      <c r="L15" s="88"/>
      <c r="M15" s="88"/>
      <c r="N15" s="89"/>
      <c r="O15" s="89"/>
      <c r="P15" s="89"/>
      <c r="Q15" s="89"/>
      <c r="R15" s="89"/>
      <c r="S15" s="89"/>
      <c r="T15" s="86"/>
      <c r="U15" s="90"/>
    </row>
    <row r="16" spans="1:21" s="84" customFormat="1" ht="15" customHeight="1">
      <c r="A16" s="86"/>
      <c r="B16" s="86"/>
      <c r="C16" s="86"/>
      <c r="D16" s="86"/>
      <c r="E16" s="86"/>
      <c r="F16" s="86"/>
      <c r="G16" s="86"/>
      <c r="H16" s="86"/>
      <c r="I16" s="88"/>
      <c r="J16" s="88"/>
      <c r="K16" s="88"/>
      <c r="L16" s="88"/>
      <c r="M16" s="88"/>
      <c r="N16" s="89"/>
      <c r="O16" s="89"/>
      <c r="P16" s="89"/>
      <c r="Q16" s="89"/>
      <c r="R16" s="89"/>
      <c r="S16" s="89"/>
      <c r="T16" s="86"/>
      <c r="U16" s="90"/>
    </row>
    <row r="17" spans="1:21" s="84" customFormat="1" ht="15" customHeight="1">
      <c r="A17" s="403"/>
      <c r="B17" s="403"/>
      <c r="C17" s="403"/>
      <c r="D17" s="403"/>
      <c r="E17" s="403"/>
      <c r="F17" s="404" t="s">
        <v>297</v>
      </c>
      <c r="G17" s="403"/>
      <c r="H17" s="403"/>
      <c r="I17" s="405"/>
      <c r="J17" s="405"/>
      <c r="K17" s="405"/>
      <c r="L17" s="405"/>
      <c r="M17" s="406">
        <f>+M11</f>
        <v>0</v>
      </c>
      <c r="N17" s="406">
        <f>+N11</f>
        <v>1100000</v>
      </c>
      <c r="O17" s="406">
        <f>+O11</f>
        <v>1092412.04</v>
      </c>
      <c r="P17" s="406">
        <f>+P11</f>
        <v>712789.2</v>
      </c>
      <c r="Q17" s="406">
        <f>+Q11</f>
        <v>712789.2</v>
      </c>
      <c r="R17" s="407"/>
      <c r="S17" s="407"/>
      <c r="T17" s="403"/>
      <c r="U17" s="408"/>
    </row>
    <row r="18" spans="1:21" s="84" customFormat="1" ht="15" customHeight="1">
      <c r="A18" s="91"/>
      <c r="B18" s="91"/>
      <c r="C18" s="91"/>
      <c r="D18" s="91"/>
      <c r="E18" s="91"/>
      <c r="F18" s="91"/>
      <c r="G18" s="91"/>
      <c r="H18" s="91"/>
      <c r="I18" s="92"/>
      <c r="J18" s="92"/>
      <c r="K18" s="92"/>
      <c r="L18" s="92"/>
      <c r="M18" s="92"/>
      <c r="N18" s="93"/>
      <c r="O18" s="93"/>
      <c r="P18" s="93"/>
      <c r="Q18" s="93"/>
      <c r="R18" s="93"/>
      <c r="S18" s="93"/>
      <c r="T18" s="91"/>
      <c r="U18" s="94"/>
    </row>
    <row r="19" spans="1:21">
      <c r="A19" s="33"/>
      <c r="B19" s="79"/>
      <c r="C19" s="33"/>
      <c r="D19" s="33"/>
      <c r="F19" s="33"/>
    </row>
    <row r="20" spans="1:21">
      <c r="B20" s="34"/>
      <c r="C20" s="35"/>
      <c r="D20" s="35"/>
      <c r="N20" s="36"/>
      <c r="O20" s="36"/>
    </row>
    <row r="21" spans="1:21">
      <c r="B21" s="37"/>
      <c r="C21" s="37"/>
      <c r="D21" s="37"/>
      <c r="N21" s="38"/>
      <c r="O21"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59</vt:i4>
      </vt:variant>
      <vt:variant>
        <vt:lpstr>Rangos con nombre</vt:lpstr>
      </vt:variant>
      <vt:variant>
        <vt:i4>85</vt:i4>
      </vt:variant>
    </vt:vector>
  </HeadingPairs>
  <TitlesOfParts>
    <vt:vector size="144" baseType="lpstr">
      <vt:lpstr>Caratula</vt:lpstr>
      <vt:lpstr>ECG-1</vt:lpstr>
      <vt:lpstr>ECG-2</vt:lpstr>
      <vt:lpstr>EPC</vt:lpstr>
      <vt:lpstr>APP-1</vt:lpstr>
      <vt:lpstr>APP-2</vt:lpstr>
      <vt:lpstr>APP-3 FORTASEG</vt:lpstr>
      <vt:lpstr>APP-3 FORT.FIN.I</vt:lpstr>
      <vt:lpstr>APP-3 FORT.FIN.II </vt:lpstr>
      <vt:lpstr>APP-3 FORT.FIN III</vt:lpstr>
      <vt:lpstr>APP-3 FORT.FIN B</vt:lpstr>
      <vt:lpstr>APP-3 FORT.FIN.VI (REM 2016)</vt:lpstr>
      <vt:lpstr>APP-3 FORTALECE</vt:lpstr>
      <vt:lpstr>APP-3 FORTA. III (REM 2016)</vt:lpstr>
      <vt:lpstr>APP-3 FORTA. IV (REM 2016)</vt:lpstr>
      <vt:lpstr>APP-3 PARTICIPACION</vt:lpstr>
      <vt:lpstr>APP-3 FORTAMUN INT. 2016</vt:lpstr>
      <vt:lpstr>APP-3 PART. REM_2016</vt:lpstr>
      <vt:lpstr>APP-3 FORTAMUN REM. 2016</vt:lpstr>
      <vt:lpstr>APP-3 FORTAMUN </vt:lpstr>
      <vt:lpstr>APP-3 FORTAMUN INT. 2017</vt:lpstr>
      <vt:lpstr>APP-3 FAFEF</vt:lpstr>
      <vt:lpstr>APP-3 FAIS INT. 2014</vt:lpstr>
      <vt:lpstr>APP-3 FAIS INT. 2015</vt:lpstr>
      <vt:lpstr>APP-3 FAIS INT. 2016</vt:lpstr>
      <vt:lpstr>APP-3 FAIS 5P665</vt:lpstr>
      <vt:lpstr>APP-3 FAIS</vt:lpstr>
      <vt:lpstr>APP-3 FAIS (5P674)</vt:lpstr>
      <vt:lpstr>APP-3 CULT. TEATRO_2016</vt:lpstr>
      <vt:lpstr>APP-4 FORTAMUN (2)</vt:lpstr>
      <vt:lpstr>APP-4 FORT.FIN. I (2)</vt:lpstr>
      <vt:lpstr>APP-4 FORT.FIIN.II</vt:lpstr>
      <vt:lpstr>APP-4 FORT.III</vt:lpstr>
      <vt:lpstr>APP-4 FORT.FIN VI 2016</vt:lpstr>
      <vt:lpstr>APP-4 FORTALECE III 2016</vt:lpstr>
      <vt:lpstr>APP-4 FORTALECE IV 2016</vt:lpstr>
      <vt:lpstr>APP-4 FORTA FIN. (B)</vt:lpstr>
      <vt:lpstr>APP-4 FORTALECE</vt:lpstr>
      <vt:lpstr>APP-4 FAFEF</vt:lpstr>
      <vt:lpstr>APP-4 FAIS</vt:lpstr>
      <vt:lpstr>APP-4 FAIS INT 2016</vt:lpstr>
      <vt:lpstr>APP-4 FAIS (5P674) </vt:lpstr>
      <vt:lpstr>APP-4 FORTASEG</vt:lpstr>
      <vt:lpstr>APP-4 FORTAMUN 2016</vt:lpstr>
      <vt:lpstr>APP-4 FORTAMUN INT. 2016 </vt:lpstr>
      <vt:lpstr>APP-4 FORTAMUN INT. 2017</vt:lpstr>
      <vt:lpstr>APP-4 PART. ING.FED. 2016</vt:lpstr>
      <vt:lpstr>APP-4 PART. ING.FED. 2017</vt:lpstr>
      <vt:lpstr>AR</vt:lpstr>
      <vt:lpstr>PPI</vt:lpstr>
      <vt:lpstr>IAPP</vt:lpstr>
      <vt:lpstr>EAP</vt:lpstr>
      <vt:lpstr>ADS-1</vt:lpstr>
      <vt:lpstr>ADS-2</vt:lpstr>
      <vt:lpstr>SAP</vt:lpstr>
      <vt:lpstr>FIC</vt:lpstr>
      <vt:lpstr>AUR</vt:lpstr>
      <vt:lpstr>PPD</vt:lpstr>
      <vt:lpstr>Formato 6d</vt:lpstr>
      <vt:lpstr>EPC!_Toc256789589</vt:lpstr>
      <vt:lpstr>'APP-2'!Área_de_impresión</vt:lpstr>
      <vt:lpstr>'APP-3 CULT. TEATRO_2016'!Área_de_impresión</vt:lpstr>
      <vt:lpstr>'APP-3 FAFEF'!Área_de_impresión</vt:lpstr>
      <vt:lpstr>'APP-3 FAIS'!Área_de_impresión</vt:lpstr>
      <vt:lpstr>'APP-3 FAIS (5P674)'!Área_de_impresión</vt:lpstr>
      <vt:lpstr>'APP-3 FAIS 5P665'!Área_de_impresión</vt:lpstr>
      <vt:lpstr>'APP-3 FAIS INT. 2014'!Área_de_impresión</vt:lpstr>
      <vt:lpstr>'APP-3 FAIS INT. 2015'!Área_de_impresión</vt:lpstr>
      <vt:lpstr>'APP-3 FAIS INT. 2016'!Área_de_impresión</vt:lpstr>
      <vt:lpstr>'APP-3 FORT.FIN B'!Área_de_impresión</vt:lpstr>
      <vt:lpstr>'APP-3 FORT.FIN III'!Área_de_impresión</vt:lpstr>
      <vt:lpstr>'APP-3 FORT.FIN.I'!Área_de_impresión</vt:lpstr>
      <vt:lpstr>'APP-3 FORT.FIN.II '!Área_de_impresión</vt:lpstr>
      <vt:lpstr>'APP-3 FORT.FIN.VI (REM 2016)'!Área_de_impresión</vt:lpstr>
      <vt:lpstr>'APP-3 FORTA. III (REM 2016)'!Área_de_impresión</vt:lpstr>
      <vt:lpstr>'APP-3 FORTA. IV (REM 2016)'!Área_de_impresión</vt:lpstr>
      <vt:lpstr>'APP-3 FORTALECE'!Área_de_impresión</vt:lpstr>
      <vt:lpstr>'APP-3 FORTAMUN '!Área_de_impresión</vt:lpstr>
      <vt:lpstr>'APP-3 FORTAMUN INT. 2016'!Área_de_impresión</vt:lpstr>
      <vt:lpstr>'APP-3 FORTAMUN INT. 2017'!Área_de_impresión</vt:lpstr>
      <vt:lpstr>'APP-3 FORTAMUN REM. 2016'!Área_de_impresión</vt:lpstr>
      <vt:lpstr>'APP-3 FORTASEG'!Área_de_impresión</vt:lpstr>
      <vt:lpstr>'APP-3 PART. REM_2016'!Área_de_impresión</vt:lpstr>
      <vt:lpstr>'APP-3 PARTICIPACION'!Área_de_impresión</vt:lpstr>
      <vt:lpstr>AR!Área_de_impresión</vt:lpstr>
      <vt:lpstr>AUR!Área_de_impresión</vt:lpstr>
      <vt:lpstr>IAPP!Área_de_impresión</vt:lpstr>
      <vt:lpstr>'ADS-1'!Títulos_a_imprimir</vt:lpstr>
      <vt:lpstr>'ADS-2'!Títulos_a_imprimir</vt:lpstr>
      <vt:lpstr>'APP-1'!Títulos_a_imprimir</vt:lpstr>
      <vt:lpstr>'APP-2'!Títulos_a_imprimir</vt:lpstr>
      <vt:lpstr>'APP-3 CULT. TEATRO_2016'!Títulos_a_imprimir</vt:lpstr>
      <vt:lpstr>'APP-3 FAFEF'!Títulos_a_imprimir</vt:lpstr>
      <vt:lpstr>'APP-3 FAIS'!Títulos_a_imprimir</vt:lpstr>
      <vt:lpstr>'APP-3 FAIS (5P674)'!Títulos_a_imprimir</vt:lpstr>
      <vt:lpstr>'APP-3 FAIS 5P665'!Títulos_a_imprimir</vt:lpstr>
      <vt:lpstr>'APP-3 FAIS INT. 2014'!Títulos_a_imprimir</vt:lpstr>
      <vt:lpstr>'APP-3 FAIS INT. 2015'!Títulos_a_imprimir</vt:lpstr>
      <vt:lpstr>'APP-3 FAIS INT. 2016'!Títulos_a_imprimir</vt:lpstr>
      <vt:lpstr>'APP-3 FORT.FIN B'!Títulos_a_imprimir</vt:lpstr>
      <vt:lpstr>'APP-3 FORT.FIN III'!Títulos_a_imprimir</vt:lpstr>
      <vt:lpstr>'APP-3 FORT.FIN.I'!Títulos_a_imprimir</vt:lpstr>
      <vt:lpstr>'APP-3 FORT.FIN.II '!Títulos_a_imprimir</vt:lpstr>
      <vt:lpstr>'APP-3 FORT.FIN.VI (REM 2016)'!Títulos_a_imprimir</vt:lpstr>
      <vt:lpstr>'APP-3 FORTA. III (REM 2016)'!Títulos_a_imprimir</vt:lpstr>
      <vt:lpstr>'APP-3 FORTA. IV (REM 2016)'!Títulos_a_imprimir</vt:lpstr>
      <vt:lpstr>'APP-3 FORTALECE'!Títulos_a_imprimir</vt:lpstr>
      <vt:lpstr>'APP-3 FORTAMUN '!Títulos_a_imprimir</vt:lpstr>
      <vt:lpstr>'APP-3 FORTAMUN INT. 2016'!Títulos_a_imprimir</vt:lpstr>
      <vt:lpstr>'APP-3 FORTAMUN INT. 2017'!Títulos_a_imprimir</vt:lpstr>
      <vt:lpstr>'APP-3 FORTAMUN REM. 2016'!Títulos_a_imprimir</vt:lpstr>
      <vt:lpstr>'APP-3 FORTASEG'!Títulos_a_imprimir</vt:lpstr>
      <vt:lpstr>'APP-3 PART. REM_2016'!Títulos_a_imprimir</vt:lpstr>
      <vt:lpstr>'APP-3 PARTICIPACION'!Títulos_a_imprimir</vt:lpstr>
      <vt:lpstr>'APP-4 FAFEF'!Títulos_a_imprimir</vt:lpstr>
      <vt:lpstr>'APP-4 FAIS'!Títulos_a_imprimir</vt:lpstr>
      <vt:lpstr>'APP-4 FAIS (5P674) '!Títulos_a_imprimir</vt:lpstr>
      <vt:lpstr>'APP-4 FAIS INT 2016'!Títulos_a_imprimir</vt:lpstr>
      <vt:lpstr>'APP-4 FORT.FIIN.II'!Títulos_a_imprimir</vt:lpstr>
      <vt:lpstr>'APP-4 FORT.FIN VI 2016'!Títulos_a_imprimir</vt:lpstr>
      <vt:lpstr>'APP-4 FORT.FIN. I (2)'!Títulos_a_imprimir</vt:lpstr>
      <vt:lpstr>'APP-4 FORT.III'!Títulos_a_imprimir</vt:lpstr>
      <vt:lpstr>'APP-4 FORTA FIN. (B)'!Títulos_a_imprimir</vt:lpstr>
      <vt:lpstr>'APP-4 FORTALECE'!Títulos_a_imprimir</vt:lpstr>
      <vt:lpstr>'APP-4 FORTALECE III 2016'!Títulos_a_imprimir</vt:lpstr>
      <vt:lpstr>'APP-4 FORTALECE IV 2016'!Títulos_a_imprimir</vt:lpstr>
      <vt:lpstr>'APP-4 FORTAMUN (2)'!Títulos_a_imprimir</vt:lpstr>
      <vt:lpstr>'APP-4 FORTAMUN 2016'!Títulos_a_imprimir</vt:lpstr>
      <vt:lpstr>'APP-4 FORTAMUN INT. 2016 '!Títulos_a_imprimir</vt:lpstr>
      <vt:lpstr>'APP-4 FORTAMUN INT. 2017'!Títulos_a_imprimir</vt:lpstr>
      <vt:lpstr>'APP-4 FORTASEG'!Títulos_a_imprimir</vt:lpstr>
      <vt:lpstr>'APP-4 PART. ING.FED. 2016'!Títulos_a_imprimir</vt:lpstr>
      <vt:lpstr>'APP-4 PART. ING.FED. 2017'!Títulos_a_imprimir</vt:lpstr>
      <vt:lpstr>AR!Títulos_a_imprimir</vt:lpstr>
      <vt:lpstr>AUR!Títulos_a_imprimir</vt:lpstr>
      <vt:lpstr>EAP!Títulos_a_imprimir</vt:lpstr>
      <vt:lpstr>'ECG-1'!Títulos_a_imprimir</vt:lpstr>
      <vt:lpstr>'ECG-2'!Títulos_a_imprimir</vt:lpstr>
      <vt:lpstr>EPC!Títulos_a_imprimir</vt:lpstr>
      <vt:lpstr>FIC!Títulos_a_imprimir</vt:lpstr>
      <vt:lpstr>IAPP!Títulos_a_imprimir</vt:lpstr>
      <vt:lpstr>PPD!Títulos_a_imprimir</vt:lpstr>
      <vt:lpstr>PPI!Títulos_a_imprimir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138-1763</cp:lastModifiedBy>
  <cp:lastPrinted>2018-02-14T18:10:22Z</cp:lastPrinted>
  <dcterms:created xsi:type="dcterms:W3CDTF">2007-06-29T21:15:18Z</dcterms:created>
  <dcterms:modified xsi:type="dcterms:W3CDTF">2018-02-14T20:23:51Z</dcterms:modified>
</cp:coreProperties>
</file>