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8-1884\Desktop\"/>
    </mc:Choice>
  </mc:AlternateContent>
  <xr:revisionPtr revIDLastSave="0" documentId="13_ncr:1_{6A95306E-0CC9-46C2-8DAF-13B98C3328D5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ingresos" sheetId="1" r:id="rId1"/>
    <sheet name="egresos enero" sheetId="3" r:id="rId2"/>
    <sheet name="egresos febrero" sheetId="5" r:id="rId3"/>
    <sheet name="egresos marzo" sheetId="8" r:id="rId4"/>
    <sheet name="egresos abril" sheetId="9" r:id="rId5"/>
    <sheet name="egresos mayo" sheetId="12" r:id="rId6"/>
  </sheets>
  <definedNames>
    <definedName name="_xlnm._FilterDatabase" localSheetId="1" hidden="1">'egresos enero'!$A$16:$K$33</definedName>
    <definedName name="_xlnm._FilterDatabase" localSheetId="5" hidden="1">'egresos mayo'!$B$16:$G$24</definedName>
    <definedName name="_xlnm.Print_Area" localSheetId="1">'egresos enero'!$A$1:$G$47</definedName>
    <definedName name="_xlnm.Print_Area" localSheetId="3">'egresos marzo'!$A$2:$G$44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4" i="1" l="1"/>
  <c r="I21" i="1"/>
  <c r="H21" i="1"/>
  <c r="G21" i="1"/>
  <c r="F21" i="1"/>
  <c r="E21" i="1"/>
  <c r="D21" i="1"/>
  <c r="I20" i="1"/>
  <c r="H20" i="1"/>
  <c r="G20" i="1"/>
  <c r="F20" i="1"/>
  <c r="E20" i="1"/>
  <c r="D20" i="1"/>
  <c r="I17" i="1"/>
  <c r="H17" i="1"/>
  <c r="G17" i="1"/>
  <c r="F17" i="1"/>
  <c r="E17" i="1"/>
  <c r="D17" i="1"/>
  <c r="I14" i="1"/>
  <c r="H14" i="1"/>
  <c r="G14" i="1"/>
  <c r="E14" i="1"/>
  <c r="D14" i="1"/>
  <c r="P29" i="1" l="1"/>
  <c r="P28" i="1"/>
  <c r="P27" i="1"/>
  <c r="P26" i="1"/>
  <c r="P25" i="1"/>
  <c r="P24" i="1"/>
  <c r="P23" i="1"/>
  <c r="P22" i="1"/>
  <c r="P19" i="1"/>
  <c r="P18" i="1"/>
  <c r="P15" i="1"/>
  <c r="P20" i="1"/>
  <c r="P21" i="1"/>
  <c r="P17" i="1"/>
  <c r="P16" i="1"/>
  <c r="P14" i="1"/>
  <c r="I24" i="12" l="1"/>
  <c r="I28" i="8" l="1"/>
  <c r="I31" i="5" l="1"/>
</calcChain>
</file>

<file path=xl/sharedStrings.xml><?xml version="1.0" encoding="utf-8"?>
<sst xmlns="http://schemas.openxmlformats.org/spreadsheetml/2006/main" count="370" uniqueCount="85">
  <si>
    <t>51137</t>
  </si>
  <si>
    <t>4</t>
  </si>
  <si>
    <t>1</t>
  </si>
  <si>
    <t>10</t>
  </si>
  <si>
    <t>13</t>
  </si>
  <si>
    <t>14</t>
  </si>
  <si>
    <t>473523</t>
  </si>
  <si>
    <t>473525</t>
  </si>
  <si>
    <t>473412</t>
  </si>
  <si>
    <t>473413</t>
  </si>
  <si>
    <t>473416</t>
  </si>
  <si>
    <t>473408</t>
  </si>
  <si>
    <t>473411</t>
  </si>
  <si>
    <t>473410</t>
  </si>
  <si>
    <t>Fecha de inicio del periodo que se informa (día/mes/año)</t>
  </si>
  <si>
    <t>Fecha de término del periodo que se informa (día/mes/año)</t>
  </si>
  <si>
    <t>Concepto de los ingresos</t>
  </si>
  <si>
    <t>Centros de convivencia, casas de cultura, auditorios, teatros y Cine</t>
  </si>
  <si>
    <t>Control canino</t>
  </si>
  <si>
    <t>Cendis</t>
  </si>
  <si>
    <t>Centros deportivos</t>
  </si>
  <si>
    <t>Casa Hogar</t>
  </si>
  <si>
    <t>Velatorio</t>
  </si>
  <si>
    <t>Velodromo Olimpico</t>
  </si>
  <si>
    <t>Vìa Pùblica</t>
  </si>
  <si>
    <t>Estacionamiento Merced Sonora</t>
  </si>
  <si>
    <t>Mercado Minillas</t>
  </si>
  <si>
    <t>Panteon Peñon de los Baños</t>
  </si>
  <si>
    <t>Sanitarios Territorial Arenales</t>
  </si>
  <si>
    <t>Sanitarios Territorial Morelos</t>
  </si>
  <si>
    <t>Sanitarios Sede</t>
  </si>
  <si>
    <t>Sanitarios Territorial Desarrollo Social</t>
  </si>
  <si>
    <t>Sanitarios Territorial Moctezuma</t>
  </si>
  <si>
    <t>Centro Generador</t>
  </si>
  <si>
    <t>Importe</t>
  </si>
  <si>
    <t xml:space="preserve">Capítulo </t>
  </si>
  <si>
    <t>Partida</t>
  </si>
  <si>
    <t>CLC</t>
  </si>
  <si>
    <t>MES</t>
  </si>
  <si>
    <t>Enero</t>
  </si>
  <si>
    <t>DIRECCIÓN GENERAL DE ADMINISTRACIÓN</t>
  </si>
  <si>
    <t>DIRECCIÓN DE RECURSOS FINANCIEROS</t>
  </si>
  <si>
    <t>SUBDIRECCIÓN DE CONTABILIDAD</t>
  </si>
  <si>
    <t>UNIDAD DEPARTAMENTAL DE AUTOGENERADOS Y CONTABILIDAD</t>
  </si>
  <si>
    <t>Febrero</t>
  </si>
  <si>
    <t>Marzo</t>
  </si>
  <si>
    <t>Abril</t>
  </si>
  <si>
    <t>Total Acumulado</t>
  </si>
  <si>
    <t>FEBRERO</t>
  </si>
  <si>
    <t>MARZO</t>
  </si>
  <si>
    <t>ABRIL</t>
  </si>
  <si>
    <t>MAYO</t>
  </si>
  <si>
    <t>NOTA: SE REPORTAN SOLO LOS EGRESOS VALIDADOS, CON CUENTA POR LIQUIDAR CERTIFICADA (CLC's) DEBIDAMENTE REGISTRADAS EN EL SISTEMA</t>
  </si>
  <si>
    <t xml:space="preserve">ACTUALIZACIÓN Y DISFUSIÓN INMEDIATA DE INFORMACIÓN DE LOS INGRESOS RECIBIDOS POR CUALQUIER CONCEPTO Y SU DESTINO </t>
  </si>
  <si>
    <t>ACUERDO EMITIDO EN LA GACETA 331 DE FECHA 29 DE MAYO DEL 2018</t>
  </si>
  <si>
    <t>Mayo</t>
  </si>
  <si>
    <t>Junio</t>
  </si>
  <si>
    <t>Julio</t>
  </si>
  <si>
    <t>Centros de convivencia, casas de cultura, auditorios, teatros y Cine, Control Canino, Cendis</t>
  </si>
  <si>
    <t>Centros deportivos, Casa Hogar, Velatorio</t>
  </si>
  <si>
    <t>VIA Pública</t>
  </si>
  <si>
    <t>REVISÓ</t>
  </si>
  <si>
    <t>ELABORÓ</t>
  </si>
  <si>
    <t>Vo.Bo.</t>
  </si>
  <si>
    <t>VERONICA PORRAS MOLINA</t>
  </si>
  <si>
    <t>JUD. DE AUTOGENERADOS Y CONTABILIDAD</t>
  </si>
  <si>
    <t>MARCO ANTONIO ROJAS GUTIERREZ</t>
  </si>
  <si>
    <t>SUBDIRECTOR DE CONTABILIDAD</t>
  </si>
  <si>
    <t>JOSÉ GUADALUPE  REA PRIETO</t>
  </si>
  <si>
    <t>DIRECTOR DE RECURSOS FINANCIEROS</t>
  </si>
  <si>
    <t>Agosto</t>
  </si>
  <si>
    <t>Septiembre</t>
  </si>
  <si>
    <t>ALCALDÍA VENUSTIANO CARRANZA</t>
  </si>
  <si>
    <t>Octubre</t>
  </si>
  <si>
    <t>Noviembre</t>
  </si>
  <si>
    <t>Diciembre</t>
  </si>
  <si>
    <t>NOTA: SE REPORTAN SOLO LOS INGRESOS QUE YA FUERON VALIDADOS POR LA DIRECCIÓN DE CONTABILIDAD Y CONTROL DE INGRESOS DE LA SUBTESORERIA DE ADMINISTRACIÓN TRIBUTARIA DE LA CIUDAD DE MÉXICO</t>
  </si>
  <si>
    <t>Los ingresos recibidos por concepto de Productos y Aprovechamientos Enero a Junio 2019</t>
  </si>
  <si>
    <t>Los egresos aplicados por concepto de Productos y Aprovechamientos Enero 2019</t>
  </si>
  <si>
    <t>Los egresos aplicados por concepto de Productos y Aprovechamientos Febrero 2019</t>
  </si>
  <si>
    <t>Los egresos aplicados por concepto de Productos y Aprovechamientos Marzo 2019</t>
  </si>
  <si>
    <t>Los egresos aplicados por concepto de Productos y Aprovechamientos Abril 2019</t>
  </si>
  <si>
    <t>Los egresos aplicados por concepto de Productos y Aprovechamientos Mayo 2019</t>
  </si>
  <si>
    <t>Sanitarios</t>
  </si>
  <si>
    <t>GRP, QUE ADMINISTRA LA SECRETARIA DE ADMINISTRACIÓN Y FINANZAS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</si>
</sst>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1" x14ac:knownFonts="1">
    <font>
      <sz val="11"/>
      <color indexed="8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6"/>
      <color indexed="8"/>
      <name val="Calibri"/>
      <family val="2"/>
      <scheme val="minor"/>
    </font>
    <font>
      <b/>
      <sz val="10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CC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1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4" fontId="0" fillId="0" borderId="0" xfId="0" applyNumberFormat="1"/>
    <xf numFmtId="0" fontId="5" fillId="0" borderId="0" xfId="0" applyFont="1"/>
    <xf numFmtId="0" fontId="6" fillId="2" borderId="1" xfId="0" applyFont="1" applyFill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/>
    <xf numFmtId="0" fontId="7" fillId="0" borderId="1" xfId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" fontId="0" fillId="0" borderId="0" xfId="0" applyNumberFormat="1" applyAlignment="1">
      <alignment horizontal="center" vertical="center"/>
    </xf>
    <xf numFmtId="0" fontId="8" fillId="0" borderId="0" xfId="0" applyFont="1"/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9" fillId="0" borderId="0" xfId="0" applyFont="1"/>
    <xf numFmtId="4" fontId="10" fillId="0" borderId="1" xfId="0" applyNumberFormat="1" applyFont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wrapText="1"/>
    </xf>
    <xf numFmtId="0" fontId="7" fillId="0" borderId="7" xfId="0" applyFont="1" applyBorder="1" applyAlignment="1">
      <alignment horizontal="center"/>
    </xf>
    <xf numFmtId="41" fontId="10" fillId="0" borderId="1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4" fontId="7" fillId="0" borderId="0" xfId="0" applyNumberFormat="1" applyFont="1" applyBorder="1" applyAlignment="1">
      <alignment horizontal="right"/>
    </xf>
    <xf numFmtId="0" fontId="7" fillId="0" borderId="0" xfId="1" applyFont="1" applyBorder="1" applyAlignment="1">
      <alignment horizontal="center"/>
    </xf>
    <xf numFmtId="0" fontId="7" fillId="0" borderId="0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CC00"/>
      <color rgb="FFFF9900"/>
      <color rgb="FFD264BD"/>
      <color rgb="FFC73DAD"/>
      <color rgb="FFFDA5EC"/>
      <color rgb="FFC804A3"/>
      <color rgb="FFFA0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0</xdr:row>
      <xdr:rowOff>0</xdr:rowOff>
    </xdr:from>
    <xdr:to>
      <xdr:col>15</xdr:col>
      <xdr:colOff>676275</xdr:colOff>
      <xdr:row>6</xdr:row>
      <xdr:rowOff>152400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B816C4D7-FEB2-4EBD-BE42-8934DFD1C1B5}"/>
            </a:ext>
          </a:extLst>
        </xdr:cNvPr>
        <xdr:cNvGrpSpPr/>
      </xdr:nvGrpSpPr>
      <xdr:grpSpPr>
        <a:xfrm>
          <a:off x="495300" y="0"/>
          <a:ext cx="14239875" cy="1181100"/>
          <a:chOff x="495300" y="0"/>
          <a:chExt cx="14239875" cy="1181100"/>
        </a:xfrm>
      </xdr:grpSpPr>
      <xdr:pic>
        <xdr:nvPicPr>
          <xdr:cNvPr id="4" name="Imagen 3" descr="logos hojam-01">
            <a:extLst>
              <a:ext uri="{FF2B5EF4-FFF2-40B4-BE49-F238E27FC236}">
                <a16:creationId xmlns:a16="http://schemas.microsoft.com/office/drawing/2014/main" id="{7F5AA587-37AB-4DA1-9677-EF6B92E8020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5300" y="0"/>
            <a:ext cx="2543175" cy="1181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5" descr="logos hojam-02">
            <a:extLst>
              <a:ext uri="{FF2B5EF4-FFF2-40B4-BE49-F238E27FC236}">
                <a16:creationId xmlns:a16="http://schemas.microsoft.com/office/drawing/2014/main" id="{139DC809-2560-4041-B9AE-924371A002B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858750" y="180976"/>
            <a:ext cx="1876425" cy="914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47625</xdr:rowOff>
    </xdr:from>
    <xdr:to>
      <xdr:col>6</xdr:col>
      <xdr:colOff>981075</xdr:colOff>
      <xdr:row>6</xdr:row>
      <xdr:rowOff>142876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D5AECF8-3DDE-478C-BC82-144BC6D7079F}"/>
            </a:ext>
          </a:extLst>
        </xdr:cNvPr>
        <xdr:cNvGrpSpPr/>
      </xdr:nvGrpSpPr>
      <xdr:grpSpPr>
        <a:xfrm>
          <a:off x="76200" y="247650"/>
          <a:ext cx="10439400" cy="1190626"/>
          <a:chOff x="0" y="371475"/>
          <a:chExt cx="11430000" cy="1190626"/>
        </a:xfrm>
      </xdr:grpSpPr>
      <xdr:pic>
        <xdr:nvPicPr>
          <xdr:cNvPr id="5" name="Imagen 4" descr="logos hojam-01">
            <a:extLst>
              <a:ext uri="{FF2B5EF4-FFF2-40B4-BE49-F238E27FC236}">
                <a16:creationId xmlns:a16="http://schemas.microsoft.com/office/drawing/2014/main" id="{17F3714E-4F02-4506-8DB8-3DBAAE33291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371475"/>
            <a:ext cx="2543175" cy="1181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5" descr="logos hojam-02">
            <a:extLst>
              <a:ext uri="{FF2B5EF4-FFF2-40B4-BE49-F238E27FC236}">
                <a16:creationId xmlns:a16="http://schemas.microsoft.com/office/drawing/2014/main" id="{380A9165-3E45-4F82-9014-8723C7B2522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53575" y="647701"/>
            <a:ext cx="1876425" cy="914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1114425</xdr:colOff>
      <xdr:row>7</xdr:row>
      <xdr:rowOff>95251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E2639CD3-B6D3-4227-8707-0DF194F74CCE}"/>
            </a:ext>
          </a:extLst>
        </xdr:cNvPr>
        <xdr:cNvGrpSpPr/>
      </xdr:nvGrpSpPr>
      <xdr:grpSpPr>
        <a:xfrm>
          <a:off x="0" y="190500"/>
          <a:ext cx="10344150" cy="1190626"/>
          <a:chOff x="0" y="371475"/>
          <a:chExt cx="11430000" cy="1190626"/>
        </a:xfrm>
      </xdr:grpSpPr>
      <xdr:pic>
        <xdr:nvPicPr>
          <xdr:cNvPr id="5" name="Imagen 4" descr="logos hojam-01">
            <a:extLst>
              <a:ext uri="{FF2B5EF4-FFF2-40B4-BE49-F238E27FC236}">
                <a16:creationId xmlns:a16="http://schemas.microsoft.com/office/drawing/2014/main" id="{6BC6D3C5-42F7-47E4-AB71-7C24ED73979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371475"/>
            <a:ext cx="2543175" cy="1181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5" descr="logos hojam-02">
            <a:extLst>
              <a:ext uri="{FF2B5EF4-FFF2-40B4-BE49-F238E27FC236}">
                <a16:creationId xmlns:a16="http://schemas.microsoft.com/office/drawing/2014/main" id="{F69A75BA-11A8-4B20-B3E7-B4A0788CF09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53575" y="647701"/>
            <a:ext cx="1876425" cy="914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933450</xdr:colOff>
      <xdr:row>7</xdr:row>
      <xdr:rowOff>95251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A14D51BD-01AA-4C0C-9164-AF6DD648A6D6}"/>
            </a:ext>
          </a:extLst>
        </xdr:cNvPr>
        <xdr:cNvGrpSpPr/>
      </xdr:nvGrpSpPr>
      <xdr:grpSpPr>
        <a:xfrm>
          <a:off x="0" y="190500"/>
          <a:ext cx="10163175" cy="1190626"/>
          <a:chOff x="0" y="371475"/>
          <a:chExt cx="11430000" cy="1190626"/>
        </a:xfrm>
      </xdr:grpSpPr>
      <xdr:pic>
        <xdr:nvPicPr>
          <xdr:cNvPr id="5" name="Imagen 4" descr="logos hojam-01">
            <a:extLst>
              <a:ext uri="{FF2B5EF4-FFF2-40B4-BE49-F238E27FC236}">
                <a16:creationId xmlns:a16="http://schemas.microsoft.com/office/drawing/2014/main" id="{DFC1F1DE-BA0C-43EC-A742-7D9F101A0B2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371475"/>
            <a:ext cx="2543175" cy="1181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5" descr="logos hojam-02">
            <a:extLst>
              <a:ext uri="{FF2B5EF4-FFF2-40B4-BE49-F238E27FC236}">
                <a16:creationId xmlns:a16="http://schemas.microsoft.com/office/drawing/2014/main" id="{4DDCE9D5-A8C7-4EA1-9964-18FD99B0EC8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53575" y="647701"/>
            <a:ext cx="1876425" cy="914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1209675</xdr:colOff>
      <xdr:row>7</xdr:row>
      <xdr:rowOff>95251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767D16C6-F56D-4650-9004-D303D32923F0}"/>
            </a:ext>
          </a:extLst>
        </xdr:cNvPr>
        <xdr:cNvGrpSpPr/>
      </xdr:nvGrpSpPr>
      <xdr:grpSpPr>
        <a:xfrm>
          <a:off x="0" y="190500"/>
          <a:ext cx="10439400" cy="1190626"/>
          <a:chOff x="0" y="371475"/>
          <a:chExt cx="11430000" cy="1190626"/>
        </a:xfrm>
      </xdr:grpSpPr>
      <xdr:pic>
        <xdr:nvPicPr>
          <xdr:cNvPr id="5" name="Imagen 4" descr="logos hojam-01">
            <a:extLst>
              <a:ext uri="{FF2B5EF4-FFF2-40B4-BE49-F238E27FC236}">
                <a16:creationId xmlns:a16="http://schemas.microsoft.com/office/drawing/2014/main" id="{87701906-545E-4E8C-A858-4E9D9338402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371475"/>
            <a:ext cx="2543175" cy="1181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5" descr="logos hojam-02">
            <a:extLst>
              <a:ext uri="{FF2B5EF4-FFF2-40B4-BE49-F238E27FC236}">
                <a16:creationId xmlns:a16="http://schemas.microsoft.com/office/drawing/2014/main" id="{DCC5E07C-AC1D-4ACB-8B88-6C907796AD1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53575" y="647701"/>
            <a:ext cx="1876425" cy="914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7</xdr:col>
      <xdr:colOff>9525</xdr:colOff>
      <xdr:row>6</xdr:row>
      <xdr:rowOff>104776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55A7F5C8-DA37-4B7C-A3D7-46EFEE62ADD0}"/>
            </a:ext>
          </a:extLst>
        </xdr:cNvPr>
        <xdr:cNvGrpSpPr/>
      </xdr:nvGrpSpPr>
      <xdr:grpSpPr>
        <a:xfrm>
          <a:off x="0" y="9525"/>
          <a:ext cx="10534650" cy="1190626"/>
          <a:chOff x="0" y="371475"/>
          <a:chExt cx="11430000" cy="1190626"/>
        </a:xfrm>
      </xdr:grpSpPr>
      <xdr:pic>
        <xdr:nvPicPr>
          <xdr:cNvPr id="5" name="Imagen 4" descr="logos hojam-01">
            <a:extLst>
              <a:ext uri="{FF2B5EF4-FFF2-40B4-BE49-F238E27FC236}">
                <a16:creationId xmlns:a16="http://schemas.microsoft.com/office/drawing/2014/main" id="{08678C17-4B21-4AD1-B87B-C1E7464B68F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371475"/>
            <a:ext cx="2543175" cy="1181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5" descr="logos hojam-02">
            <a:extLst>
              <a:ext uri="{FF2B5EF4-FFF2-40B4-BE49-F238E27FC236}">
                <a16:creationId xmlns:a16="http://schemas.microsoft.com/office/drawing/2014/main" id="{0685A207-F5FF-45A7-928D-0C4B9F6C090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53575" y="647701"/>
            <a:ext cx="1876425" cy="914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3"/>
  <sheetViews>
    <sheetView tabSelected="1" topLeftCell="A11" workbookViewId="0">
      <pane xSplit="3" topLeftCell="D1" activePane="topRight" state="frozen"/>
      <selection activeCell="A8" sqref="A8"/>
      <selection pane="topRight" activeCell="J13" sqref="J13:O29"/>
    </sheetView>
  </sheetViews>
  <sheetFormatPr baseColWidth="10" defaultColWidth="9.140625" defaultRowHeight="15" x14ac:dyDescent="0.25"/>
  <cols>
    <col min="1" max="1" width="4.28515625" customWidth="1"/>
    <col min="2" max="2" width="3" customWidth="1"/>
    <col min="3" max="3" width="39.7109375" customWidth="1"/>
    <col min="4" max="4" width="16.5703125" customWidth="1"/>
    <col min="5" max="5" width="15.7109375" customWidth="1"/>
    <col min="6" max="6" width="15.42578125" customWidth="1"/>
    <col min="7" max="7" width="12.7109375" customWidth="1"/>
    <col min="8" max="8" width="12.85546875" customWidth="1"/>
    <col min="9" max="9" width="11.7109375" customWidth="1"/>
    <col min="10" max="11" width="12.28515625" customWidth="1"/>
    <col min="12" max="15" width="13.5703125" customWidth="1"/>
    <col min="16" max="16" width="16.5703125" customWidth="1"/>
    <col min="17" max="17" width="12.28515625" bestFit="1" customWidth="1"/>
    <col min="18" max="18" width="60.7109375" bestFit="1" customWidth="1"/>
    <col min="19" max="19" width="12.7109375" bestFit="1" customWidth="1"/>
  </cols>
  <sheetData>
    <row r="1" spans="1:19" hidden="1" x14ac:dyDescent="0.25">
      <c r="A1" t="s">
        <v>0</v>
      </c>
    </row>
    <row r="2" spans="1:19" x14ac:dyDescent="0.25">
      <c r="D2" s="5" t="s">
        <v>72</v>
      </c>
    </row>
    <row r="3" spans="1:19" ht="21" x14ac:dyDescent="0.35">
      <c r="A3" s="2"/>
      <c r="D3" s="5" t="s">
        <v>40</v>
      </c>
    </row>
    <row r="4" spans="1:19" x14ac:dyDescent="0.25">
      <c r="D4" s="5" t="s">
        <v>41</v>
      </c>
    </row>
    <row r="5" spans="1:19" x14ac:dyDescent="0.25">
      <c r="D5" s="5" t="s">
        <v>42</v>
      </c>
    </row>
    <row r="6" spans="1:19" x14ac:dyDescent="0.25">
      <c r="D6" s="5" t="s">
        <v>43</v>
      </c>
    </row>
    <row r="9" spans="1:19" x14ac:dyDescent="0.25">
      <c r="C9" s="36" t="s">
        <v>53</v>
      </c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</row>
    <row r="10" spans="1:19" x14ac:dyDescent="0.25">
      <c r="C10" s="36" t="s">
        <v>54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</row>
    <row r="12" spans="1:19" x14ac:dyDescent="0.25">
      <c r="C12" s="37" t="s">
        <v>77</v>
      </c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9"/>
    </row>
    <row r="13" spans="1:19" ht="36" customHeight="1" x14ac:dyDescent="0.25">
      <c r="C13" s="19" t="s">
        <v>33</v>
      </c>
      <c r="D13" s="19" t="s">
        <v>39</v>
      </c>
      <c r="E13" s="19" t="s">
        <v>44</v>
      </c>
      <c r="F13" s="19" t="s">
        <v>45</v>
      </c>
      <c r="G13" s="19" t="s">
        <v>46</v>
      </c>
      <c r="H13" s="19" t="s">
        <v>55</v>
      </c>
      <c r="I13" s="19" t="s">
        <v>56</v>
      </c>
      <c r="J13" s="19" t="s">
        <v>57</v>
      </c>
      <c r="K13" s="19" t="s">
        <v>70</v>
      </c>
      <c r="L13" s="19" t="s">
        <v>71</v>
      </c>
      <c r="M13" s="19" t="s">
        <v>73</v>
      </c>
      <c r="N13" s="19" t="s">
        <v>74</v>
      </c>
      <c r="O13" s="19" t="s">
        <v>75</v>
      </c>
      <c r="P13" s="20" t="s">
        <v>47</v>
      </c>
      <c r="S13" s="4"/>
    </row>
    <row r="14" spans="1:19" ht="32.25" customHeight="1" x14ac:dyDescent="0.25">
      <c r="C14" s="17" t="s">
        <v>17</v>
      </c>
      <c r="D14" s="23">
        <f>212805.5+24.67</f>
        <v>212830.17</v>
      </c>
      <c r="E14" s="23">
        <f>333697+1.53</f>
        <v>333698.53000000003</v>
      </c>
      <c r="F14" s="23">
        <f>314610.5+73.3</f>
        <v>314683.8</v>
      </c>
      <c r="G14" s="23">
        <f>208298.5+73.07</f>
        <v>208371.57</v>
      </c>
      <c r="H14" s="23">
        <f>349157+53.9</f>
        <v>349210.9</v>
      </c>
      <c r="I14" s="23">
        <f>349805+71.86</f>
        <v>349876.86</v>
      </c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3">
        <f>+D14+E14+F14+G14+H14+I14+J14+K14+L14+M14+N14+O14</f>
        <v>1768671.83</v>
      </c>
      <c r="S14" s="4"/>
    </row>
    <row r="15" spans="1:19" x14ac:dyDescent="0.25">
      <c r="C15" s="18" t="s">
        <v>18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3">
        <f t="shared" ref="P15:P29" si="0">+D15+E15+F15+G15+H15+I15+J15+K15+L15+M15+N15+O15</f>
        <v>0</v>
      </c>
      <c r="S15" s="4"/>
    </row>
    <row r="16" spans="1:19" x14ac:dyDescent="0.25">
      <c r="C16" s="18" t="s">
        <v>19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3">
        <f t="shared" si="0"/>
        <v>0</v>
      </c>
      <c r="S16" s="4"/>
    </row>
    <row r="17" spans="3:19" x14ac:dyDescent="0.25">
      <c r="C17" s="18" t="s">
        <v>20</v>
      </c>
      <c r="D17" s="23">
        <f>2525176.71+10277.53</f>
        <v>2535454.2399999998</v>
      </c>
      <c r="E17" s="23">
        <f>2942943.77+6769.63</f>
        <v>2949713.4</v>
      </c>
      <c r="F17" s="23">
        <f>3232815.31+10610.69</f>
        <v>3243426</v>
      </c>
      <c r="G17" s="23">
        <f>2785056.07+12224.27</f>
        <v>2797280.34</v>
      </c>
      <c r="H17" s="23">
        <f>3338878.6+17525.52</f>
        <v>3356404.12</v>
      </c>
      <c r="I17" s="23">
        <f>3344811.22+16417.9</f>
        <v>3361229.12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3">
        <f t="shared" si="0"/>
        <v>18243507.220000003</v>
      </c>
    </row>
    <row r="18" spans="3:19" x14ac:dyDescent="0.25">
      <c r="C18" s="18" t="s">
        <v>21</v>
      </c>
      <c r="D18" s="23">
        <v>13133.01</v>
      </c>
      <c r="E18" s="23">
        <v>13133.01</v>
      </c>
      <c r="F18" s="23">
        <v>13819.03</v>
      </c>
      <c r="G18" s="23">
        <v>13819.03</v>
      </c>
      <c r="H18" s="23">
        <v>13819.03</v>
      </c>
      <c r="I18" s="23">
        <v>13819.03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3">
        <f t="shared" si="0"/>
        <v>81542.14</v>
      </c>
      <c r="S18" s="4"/>
    </row>
    <row r="19" spans="3:19" x14ac:dyDescent="0.25">
      <c r="C19" s="18" t="s">
        <v>22</v>
      </c>
      <c r="D19" s="23">
        <v>822</v>
      </c>
      <c r="E19" s="23">
        <v>545</v>
      </c>
      <c r="F19" s="23">
        <v>569</v>
      </c>
      <c r="G19" s="23">
        <v>422</v>
      </c>
      <c r="H19" s="23">
        <v>505</v>
      </c>
      <c r="I19" s="23">
        <v>882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3">
        <f t="shared" si="0"/>
        <v>3745</v>
      </c>
      <c r="S19" s="4"/>
    </row>
    <row r="20" spans="3:19" x14ac:dyDescent="0.25">
      <c r="C20" s="18" t="s">
        <v>23</v>
      </c>
      <c r="D20" s="23">
        <f>1623600.63+6578.42</f>
        <v>1630179.0499999998</v>
      </c>
      <c r="E20" s="23">
        <f>1613875.69+3310.5</f>
        <v>1617186.19</v>
      </c>
      <c r="F20" s="23">
        <f>1812440.64+6815.19</f>
        <v>1819255.8299999998</v>
      </c>
      <c r="G20" s="23">
        <f>1549018.45+6056.31</f>
        <v>1555074.76</v>
      </c>
      <c r="H20" s="23">
        <f>1955911.93+14214.26</f>
        <v>1970126.19</v>
      </c>
      <c r="I20" s="23">
        <f>1793010.63+8976.54</f>
        <v>1801987.17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3">
        <f t="shared" si="0"/>
        <v>10393809.189999999</v>
      </c>
    </row>
    <row r="21" spans="3:19" x14ac:dyDescent="0.25">
      <c r="C21" s="18" t="s">
        <v>24</v>
      </c>
      <c r="D21" s="23">
        <f>431925.13+10562.87</f>
        <v>442488</v>
      </c>
      <c r="E21" s="23">
        <f>1906536.19+18057.81</f>
        <v>1924594</v>
      </c>
      <c r="F21" s="23">
        <f>389881.63+15396.37</f>
        <v>405278</v>
      </c>
      <c r="G21" s="23">
        <f>175766.85+12969.39</f>
        <v>188736.24</v>
      </c>
      <c r="H21" s="23">
        <f>125901.59+6098.16</f>
        <v>131999.75</v>
      </c>
      <c r="I21" s="23">
        <f>197800.37+21070.25</f>
        <v>218870.62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3">
        <f t="shared" si="0"/>
        <v>3311966.6100000003</v>
      </c>
    </row>
    <row r="22" spans="3:19" x14ac:dyDescent="0.25">
      <c r="C22" s="18" t="s">
        <v>25</v>
      </c>
      <c r="D22" s="23">
        <v>112784.16</v>
      </c>
      <c r="E22" s="23">
        <v>68502.06</v>
      </c>
      <c r="F22" s="23">
        <v>170696.25</v>
      </c>
      <c r="G22" s="23">
        <v>100287.72</v>
      </c>
      <c r="H22" s="23">
        <v>141859.44</v>
      </c>
      <c r="I22" s="23">
        <v>125490.36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3">
        <f t="shared" si="0"/>
        <v>719619.98999999987</v>
      </c>
    </row>
    <row r="23" spans="3:19" x14ac:dyDescent="0.25">
      <c r="C23" s="18" t="s">
        <v>26</v>
      </c>
      <c r="D23" s="23">
        <v>20994.75</v>
      </c>
      <c r="E23" s="29">
        <v>0</v>
      </c>
      <c r="F23" s="23">
        <v>42406.32</v>
      </c>
      <c r="G23" s="23">
        <v>17592</v>
      </c>
      <c r="H23" s="23">
        <v>27402</v>
      </c>
      <c r="I23" s="23">
        <v>24534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3">
        <f t="shared" si="0"/>
        <v>132929.07</v>
      </c>
    </row>
    <row r="24" spans="3:19" x14ac:dyDescent="0.25">
      <c r="C24" s="18" t="s">
        <v>27</v>
      </c>
      <c r="D24" s="23">
        <v>4700</v>
      </c>
      <c r="E24" s="23">
        <v>9079</v>
      </c>
      <c r="F24" s="23">
        <v>3274</v>
      </c>
      <c r="G24" s="23">
        <v>6792</v>
      </c>
      <c r="H24" s="23">
        <v>8954</v>
      </c>
      <c r="I24" s="23">
        <v>2597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3">
        <f t="shared" si="0"/>
        <v>35396</v>
      </c>
    </row>
    <row r="25" spans="3:19" x14ac:dyDescent="0.25">
      <c r="C25" s="18" t="s">
        <v>28</v>
      </c>
      <c r="D25" s="23">
        <v>22425</v>
      </c>
      <c r="E25" s="23">
        <v>21652.2</v>
      </c>
      <c r="F25" s="23">
        <v>22507.8</v>
      </c>
      <c r="G25" s="23">
        <v>16042.5</v>
      </c>
      <c r="H25" s="23">
        <v>25443.75</v>
      </c>
      <c r="I25" s="23">
        <v>21993.75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3">
        <f t="shared" si="0"/>
        <v>130065</v>
      </c>
    </row>
    <row r="26" spans="3:19" x14ac:dyDescent="0.25">
      <c r="C26" s="18" t="s">
        <v>29</v>
      </c>
      <c r="D26" s="23">
        <v>198154.2</v>
      </c>
      <c r="E26" s="23">
        <v>108464.55</v>
      </c>
      <c r="F26" s="23">
        <v>274661.40000000002</v>
      </c>
      <c r="G26" s="23">
        <v>136668.29999999999</v>
      </c>
      <c r="H26" s="23">
        <v>175660.2</v>
      </c>
      <c r="I26" s="23">
        <v>183853.95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3">
        <f t="shared" si="0"/>
        <v>1077462.5999999999</v>
      </c>
    </row>
    <row r="27" spans="3:19" x14ac:dyDescent="0.25">
      <c r="C27" s="18" t="s">
        <v>30</v>
      </c>
      <c r="D27" s="23">
        <v>181557.29</v>
      </c>
      <c r="E27" s="23">
        <v>117387.62</v>
      </c>
      <c r="F27" s="23">
        <v>269447.59999999998</v>
      </c>
      <c r="G27" s="23">
        <v>155225.82999999999</v>
      </c>
      <c r="H27" s="23">
        <v>234001.87</v>
      </c>
      <c r="I27" s="23">
        <v>208736.97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3">
        <f t="shared" si="0"/>
        <v>1166357.18</v>
      </c>
    </row>
    <row r="28" spans="3:19" x14ac:dyDescent="0.25">
      <c r="C28" s="18" t="s">
        <v>31</v>
      </c>
      <c r="D28" s="23">
        <v>2346</v>
      </c>
      <c r="E28" s="23">
        <v>2829</v>
      </c>
      <c r="F28" s="23">
        <v>3174</v>
      </c>
      <c r="G28" s="23">
        <v>2001</v>
      </c>
      <c r="H28" s="23">
        <v>1932</v>
      </c>
      <c r="I28" s="23">
        <v>1518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3">
        <f t="shared" si="0"/>
        <v>13800</v>
      </c>
    </row>
    <row r="29" spans="3:19" x14ac:dyDescent="0.25">
      <c r="C29" s="18" t="s">
        <v>32</v>
      </c>
      <c r="D29" s="23">
        <v>39257.550000000003</v>
      </c>
      <c r="E29" s="23">
        <v>13993.2</v>
      </c>
      <c r="F29" s="23">
        <v>51484.35</v>
      </c>
      <c r="G29" s="23">
        <v>31174.2</v>
      </c>
      <c r="H29" s="23">
        <v>43828.800000000003</v>
      </c>
      <c r="I29" s="23">
        <v>38650.35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3">
        <f t="shared" si="0"/>
        <v>218388.45000000004</v>
      </c>
    </row>
    <row r="30" spans="3:19" x14ac:dyDescent="0.25"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3:19" x14ac:dyDescent="0.25"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</row>
    <row r="32" spans="3:19" x14ac:dyDescent="0.25">
      <c r="C32" s="5" t="s">
        <v>76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pans="3:16" x14ac:dyDescent="0.25">
      <c r="C33" s="16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3:16" x14ac:dyDescent="0.25">
      <c r="C34" s="16"/>
    </row>
    <row r="35" spans="3:16" x14ac:dyDescent="0.25">
      <c r="C35" s="16"/>
    </row>
    <row r="36" spans="3:16" x14ac:dyDescent="0.25">
      <c r="C36" s="26" t="s">
        <v>62</v>
      </c>
      <c r="F36" s="35" t="s">
        <v>61</v>
      </c>
      <c r="G36" s="35"/>
      <c r="H36" s="35"/>
      <c r="I36" s="35"/>
      <c r="J36" s="22"/>
      <c r="K36" s="22"/>
      <c r="L36" s="35" t="s">
        <v>63</v>
      </c>
      <c r="M36" s="35"/>
      <c r="N36" s="35"/>
      <c r="O36" s="35"/>
      <c r="P36" s="22"/>
    </row>
    <row r="37" spans="3:16" x14ac:dyDescent="0.25">
      <c r="C37" s="16"/>
      <c r="E37" s="22"/>
      <c r="F37" s="22"/>
      <c r="I37" s="22"/>
      <c r="J37" s="22"/>
      <c r="K37" s="22"/>
      <c r="L37" s="22"/>
      <c r="M37" s="22"/>
      <c r="N37" s="22"/>
      <c r="O37" s="22"/>
    </row>
    <row r="38" spans="3:16" x14ac:dyDescent="0.25">
      <c r="C38" s="16"/>
      <c r="E38" s="22"/>
      <c r="F38" s="22"/>
      <c r="I38" s="22"/>
      <c r="J38" s="22"/>
      <c r="K38" s="22"/>
      <c r="L38" s="22"/>
      <c r="M38" s="22"/>
      <c r="N38" s="22"/>
      <c r="O38" s="22"/>
    </row>
    <row r="39" spans="3:16" x14ac:dyDescent="0.25">
      <c r="C39" s="22"/>
      <c r="E39" s="22"/>
      <c r="F39" s="22"/>
      <c r="I39" s="22"/>
      <c r="J39" s="22"/>
      <c r="K39" s="22"/>
      <c r="L39" s="22"/>
      <c r="M39" s="22"/>
      <c r="N39" s="22"/>
      <c r="O39" s="22"/>
    </row>
    <row r="40" spans="3:16" x14ac:dyDescent="0.25">
      <c r="C40" s="22"/>
      <c r="E40" s="22"/>
      <c r="F40" s="22"/>
      <c r="I40" s="22"/>
      <c r="J40" s="22"/>
      <c r="K40" s="22"/>
      <c r="L40" s="22"/>
      <c r="M40" s="22"/>
      <c r="N40" s="22"/>
      <c r="O40" s="22"/>
    </row>
    <row r="41" spans="3:16" x14ac:dyDescent="0.25">
      <c r="C41" s="25" t="s">
        <v>64</v>
      </c>
      <c r="F41" s="35" t="s">
        <v>66</v>
      </c>
      <c r="G41" s="35"/>
      <c r="H41" s="35"/>
      <c r="I41" s="35"/>
      <c r="J41" s="22"/>
      <c r="K41" s="22"/>
      <c r="L41" s="35" t="s">
        <v>68</v>
      </c>
      <c r="M41" s="35"/>
      <c r="N41" s="35"/>
      <c r="O41" s="35"/>
      <c r="P41" s="22"/>
    </row>
    <row r="42" spans="3:16" x14ac:dyDescent="0.25">
      <c r="C42" s="25" t="s">
        <v>65</v>
      </c>
      <c r="F42" s="35" t="s">
        <v>67</v>
      </c>
      <c r="G42" s="35"/>
      <c r="H42" s="35"/>
      <c r="I42" s="35"/>
      <c r="J42" s="22"/>
      <c r="K42" s="22"/>
      <c r="L42" s="35" t="s">
        <v>69</v>
      </c>
      <c r="M42" s="35"/>
      <c r="N42" s="35"/>
      <c r="O42" s="35"/>
      <c r="P42" s="22"/>
    </row>
    <row r="43" spans="3:16" x14ac:dyDescent="0.25">
      <c r="C43" s="22"/>
    </row>
  </sheetData>
  <sheetProtection algorithmName="SHA-512" hashValue="h4rSjqJqjbfTzonrl5erc5UJWIv7P/V2UpwA3I/27hk5G3fX/r2vJcKkJUjx9w9RYlL1DtWIqMFtVJYFXrd7uw==" saltValue="O/1rN0Cax+vMZeTIoQLnkg==" spinCount="100000" sheet="1" objects="1" scenarios="1"/>
  <mergeCells count="9">
    <mergeCell ref="C9:P9"/>
    <mergeCell ref="C10:P10"/>
    <mergeCell ref="C12:P12"/>
    <mergeCell ref="L36:O36"/>
    <mergeCell ref="L41:O41"/>
    <mergeCell ref="L42:O42"/>
    <mergeCell ref="F42:I42"/>
    <mergeCell ref="F41:I41"/>
    <mergeCell ref="F36:I36"/>
  </mergeCells>
  <pageMargins left="0.70866141732283472" right="0.70866141732283472" top="0.74803149606299213" bottom="0.74803149606299213" header="0.31496062992125984" footer="0.31496062992125984"/>
  <pageSetup paperSize="5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48"/>
  <sheetViews>
    <sheetView topLeftCell="A16" zoomScaleNormal="100" workbookViewId="0"/>
  </sheetViews>
  <sheetFormatPr baseColWidth="10" defaultColWidth="9.140625" defaultRowHeight="15" x14ac:dyDescent="0.25"/>
  <cols>
    <col min="1" max="1" width="9.85546875" customWidth="1"/>
    <col min="2" max="2" width="60.7109375" bestFit="1" customWidth="1"/>
    <col min="3" max="3" width="18.28515625" customWidth="1"/>
    <col min="4" max="4" width="16.28515625" customWidth="1"/>
    <col min="5" max="5" width="16.42578125" customWidth="1"/>
    <col min="6" max="6" width="21.42578125" style="3" customWidth="1"/>
    <col min="7" max="7" width="16.140625" customWidth="1"/>
    <col min="8" max="8" width="17.5703125" bestFit="1" customWidth="1"/>
    <col min="9" max="9" width="30.5703125" bestFit="1" customWidth="1"/>
    <col min="10" max="10" width="20.140625" bestFit="1" customWidth="1"/>
    <col min="11" max="11" width="8" bestFit="1" customWidth="1"/>
  </cols>
  <sheetData>
    <row r="1" spans="2:11" ht="15.75" customHeight="1" x14ac:dyDescent="0.25"/>
    <row r="3" spans="2:11" x14ac:dyDescent="0.25">
      <c r="C3" s="5" t="s">
        <v>72</v>
      </c>
    </row>
    <row r="4" spans="2:11" ht="26.25" x14ac:dyDescent="0.4">
      <c r="C4" s="5" t="s">
        <v>40</v>
      </c>
      <c r="D4" s="1"/>
    </row>
    <row r="5" spans="2:11" x14ac:dyDescent="0.25">
      <c r="C5" s="5" t="s">
        <v>41</v>
      </c>
    </row>
    <row r="6" spans="2:11" x14ac:dyDescent="0.25">
      <c r="C6" s="5" t="s">
        <v>42</v>
      </c>
    </row>
    <row r="7" spans="2:11" x14ac:dyDescent="0.25">
      <c r="C7" s="5" t="s">
        <v>43</v>
      </c>
    </row>
    <row r="9" spans="2:11" x14ac:dyDescent="0.25">
      <c r="B9" s="36" t="s">
        <v>53</v>
      </c>
      <c r="C9" s="36"/>
      <c r="D9" s="36"/>
      <c r="E9" s="36"/>
      <c r="F9" s="36"/>
      <c r="G9" s="36"/>
    </row>
    <row r="10" spans="2:11" x14ac:dyDescent="0.25">
      <c r="B10" s="36" t="s">
        <v>54</v>
      </c>
      <c r="C10" s="36"/>
      <c r="D10" s="36"/>
      <c r="E10" s="36"/>
      <c r="F10" s="36"/>
      <c r="G10" s="36"/>
    </row>
    <row r="13" spans="2:11" x14ac:dyDescent="0.25">
      <c r="B13" s="40" t="s">
        <v>78</v>
      </c>
      <c r="C13" s="41"/>
      <c r="D13" s="41"/>
      <c r="E13" s="41"/>
      <c r="F13" s="41"/>
      <c r="G13" s="41"/>
    </row>
    <row r="14" spans="2:11" hidden="1" x14ac:dyDescent="0.25">
      <c r="B14" s="6" t="s">
        <v>6</v>
      </c>
      <c r="C14" s="6" t="s">
        <v>7</v>
      </c>
      <c r="D14" s="6" t="s">
        <v>8</v>
      </c>
      <c r="E14" s="7"/>
      <c r="F14" s="8"/>
      <c r="G14" s="7" t="s">
        <v>3</v>
      </c>
      <c r="H14" t="s">
        <v>1</v>
      </c>
      <c r="I14" t="s">
        <v>2</v>
      </c>
      <c r="J14" t="s">
        <v>4</v>
      </c>
      <c r="K14" t="s">
        <v>5</v>
      </c>
    </row>
    <row r="15" spans="2:11" ht="48.75" hidden="1" x14ac:dyDescent="0.25">
      <c r="B15" s="9" t="s">
        <v>14</v>
      </c>
      <c r="C15" s="9" t="s">
        <v>15</v>
      </c>
      <c r="D15" s="9" t="s">
        <v>16</v>
      </c>
      <c r="E15" s="7"/>
      <c r="F15" s="8"/>
      <c r="G15" s="7" t="s">
        <v>9</v>
      </c>
      <c r="H15" t="s">
        <v>10</v>
      </c>
      <c r="I15" t="s">
        <v>11</v>
      </c>
      <c r="J15" t="s">
        <v>12</v>
      </c>
      <c r="K15" t="s">
        <v>13</v>
      </c>
    </row>
    <row r="16" spans="2:11" x14ac:dyDescent="0.25">
      <c r="B16" s="10" t="s">
        <v>33</v>
      </c>
      <c r="C16" s="10" t="s">
        <v>34</v>
      </c>
      <c r="D16" s="10" t="s">
        <v>35</v>
      </c>
      <c r="E16" s="11" t="s">
        <v>36</v>
      </c>
      <c r="F16" s="11" t="s">
        <v>37</v>
      </c>
      <c r="G16" s="11" t="s">
        <v>38</v>
      </c>
    </row>
    <row r="17" spans="2:8" ht="28.5" customHeight="1" x14ac:dyDescent="0.25">
      <c r="B17" s="27" t="s">
        <v>58</v>
      </c>
      <c r="C17" s="24">
        <v>130193</v>
      </c>
      <c r="D17" s="13">
        <v>1000</v>
      </c>
      <c r="E17" s="14">
        <v>1211</v>
      </c>
      <c r="F17" s="14">
        <v>100665</v>
      </c>
      <c r="G17" s="14" t="s">
        <v>39</v>
      </c>
    </row>
    <row r="18" spans="2:8" ht="29.25" customHeight="1" x14ac:dyDescent="0.25">
      <c r="B18" s="27" t="s">
        <v>58</v>
      </c>
      <c r="C18" s="24">
        <v>15806</v>
      </c>
      <c r="D18" s="13">
        <v>1000</v>
      </c>
      <c r="E18" s="14">
        <v>1211</v>
      </c>
      <c r="F18" s="14">
        <v>100823</v>
      </c>
      <c r="G18" s="14" t="s">
        <v>39</v>
      </c>
      <c r="H18" s="21"/>
    </row>
    <row r="19" spans="2:8" ht="24.75" x14ac:dyDescent="0.25">
      <c r="B19" s="27" t="s">
        <v>58</v>
      </c>
      <c r="C19" s="24">
        <v>807.94</v>
      </c>
      <c r="D19" s="13">
        <v>3000</v>
      </c>
      <c r="E19" s="14">
        <v>3411</v>
      </c>
      <c r="F19" s="14">
        <v>100968</v>
      </c>
      <c r="G19" s="14" t="s">
        <v>39</v>
      </c>
    </row>
    <row r="20" spans="2:8" x14ac:dyDescent="0.25">
      <c r="B20" s="27" t="s">
        <v>59</v>
      </c>
      <c r="C20" s="24">
        <v>967289</v>
      </c>
      <c r="D20" s="13">
        <v>1000</v>
      </c>
      <c r="E20" s="14">
        <v>1211</v>
      </c>
      <c r="F20" s="14"/>
      <c r="G20" s="14" t="s">
        <v>39</v>
      </c>
      <c r="H20" s="21"/>
    </row>
    <row r="21" spans="2:8" x14ac:dyDescent="0.25">
      <c r="B21" s="27" t="s">
        <v>59</v>
      </c>
      <c r="C21" s="24">
        <v>363341.3</v>
      </c>
      <c r="D21" s="13">
        <v>1000</v>
      </c>
      <c r="E21" s="14">
        <v>1211</v>
      </c>
      <c r="F21" s="14">
        <v>100666</v>
      </c>
      <c r="G21" s="14" t="s">
        <v>39</v>
      </c>
      <c r="H21" s="30"/>
    </row>
    <row r="22" spans="2:8" x14ac:dyDescent="0.25">
      <c r="B22" s="27" t="s">
        <v>59</v>
      </c>
      <c r="C22" s="24">
        <v>32400</v>
      </c>
      <c r="D22" s="13">
        <v>1000</v>
      </c>
      <c r="E22" s="14">
        <v>1211</v>
      </c>
      <c r="F22" s="14">
        <v>100824</v>
      </c>
      <c r="G22" s="14" t="s">
        <v>39</v>
      </c>
      <c r="H22" s="30"/>
    </row>
    <row r="23" spans="2:8" x14ac:dyDescent="0.25">
      <c r="B23" s="27" t="s">
        <v>59</v>
      </c>
      <c r="C23" s="24">
        <v>596.82000000000005</v>
      </c>
      <c r="D23" s="13">
        <v>3000</v>
      </c>
      <c r="E23" s="14">
        <v>3411</v>
      </c>
      <c r="F23" s="14">
        <v>100969</v>
      </c>
      <c r="G23" s="14" t="s">
        <v>39</v>
      </c>
      <c r="H23" s="30"/>
    </row>
    <row r="24" spans="2:8" x14ac:dyDescent="0.25">
      <c r="B24" s="27" t="s">
        <v>23</v>
      </c>
      <c r="C24" s="24">
        <v>519122</v>
      </c>
      <c r="D24" s="13">
        <v>1000</v>
      </c>
      <c r="E24" s="14">
        <v>1211</v>
      </c>
      <c r="F24" s="14">
        <v>100667</v>
      </c>
      <c r="G24" s="14" t="s">
        <v>39</v>
      </c>
    </row>
    <row r="25" spans="2:8" x14ac:dyDescent="0.25">
      <c r="B25" s="27" t="s">
        <v>23</v>
      </c>
      <c r="C25" s="24">
        <v>166361</v>
      </c>
      <c r="D25" s="13">
        <v>1000</v>
      </c>
      <c r="E25" s="14">
        <v>1211</v>
      </c>
      <c r="F25" s="14">
        <v>100827</v>
      </c>
      <c r="G25" s="14" t="s">
        <v>39</v>
      </c>
    </row>
    <row r="26" spans="2:8" x14ac:dyDescent="0.25">
      <c r="B26" s="27" t="s">
        <v>23</v>
      </c>
      <c r="C26" s="24">
        <v>63900</v>
      </c>
      <c r="D26" s="13">
        <v>1000</v>
      </c>
      <c r="E26" s="14">
        <v>1211</v>
      </c>
      <c r="F26" s="14">
        <v>100837</v>
      </c>
      <c r="G26" s="14" t="s">
        <v>39</v>
      </c>
    </row>
    <row r="27" spans="2:8" x14ac:dyDescent="0.25">
      <c r="B27" s="27" t="s">
        <v>24</v>
      </c>
      <c r="C27" s="24">
        <v>2561.86</v>
      </c>
      <c r="D27" s="13">
        <v>3000</v>
      </c>
      <c r="E27" s="14">
        <v>3411</v>
      </c>
      <c r="F27" s="14">
        <v>100634</v>
      </c>
      <c r="G27" s="14" t="s">
        <v>39</v>
      </c>
    </row>
    <row r="28" spans="2:8" x14ac:dyDescent="0.25">
      <c r="B28" s="27" t="s">
        <v>24</v>
      </c>
      <c r="C28" s="24">
        <v>200491</v>
      </c>
      <c r="D28" s="13">
        <v>1000</v>
      </c>
      <c r="E28" s="14">
        <v>1211</v>
      </c>
      <c r="F28" s="14">
        <v>100821</v>
      </c>
      <c r="G28" s="14" t="s">
        <v>39</v>
      </c>
    </row>
    <row r="29" spans="2:8" x14ac:dyDescent="0.25">
      <c r="B29" s="27" t="s">
        <v>24</v>
      </c>
      <c r="C29" s="24">
        <v>82649</v>
      </c>
      <c r="D29" s="13">
        <v>1000</v>
      </c>
      <c r="E29" s="14">
        <v>1211</v>
      </c>
      <c r="F29" s="14">
        <v>100828</v>
      </c>
      <c r="G29" s="14" t="s">
        <v>39</v>
      </c>
    </row>
    <row r="30" spans="2:8" x14ac:dyDescent="0.25">
      <c r="B30" s="27" t="s">
        <v>24</v>
      </c>
      <c r="C30" s="24">
        <v>16200</v>
      </c>
      <c r="D30" s="13">
        <v>1000</v>
      </c>
      <c r="E30" s="14">
        <v>1211</v>
      </c>
      <c r="F30" s="14">
        <v>100831</v>
      </c>
      <c r="G30" s="14" t="s">
        <v>39</v>
      </c>
      <c r="H30" s="21"/>
    </row>
    <row r="31" spans="2:8" x14ac:dyDescent="0.25">
      <c r="B31" s="27" t="s">
        <v>83</v>
      </c>
      <c r="C31" s="24">
        <v>1067.78</v>
      </c>
      <c r="D31" s="13">
        <v>3000</v>
      </c>
      <c r="E31" s="14">
        <v>3411</v>
      </c>
      <c r="F31" s="14">
        <v>100635</v>
      </c>
      <c r="G31" s="14" t="s">
        <v>39</v>
      </c>
      <c r="H31" s="21"/>
    </row>
    <row r="32" spans="2:8" x14ac:dyDescent="0.25">
      <c r="B32" s="27" t="s">
        <v>83</v>
      </c>
      <c r="C32" s="24">
        <v>147643</v>
      </c>
      <c r="D32" s="13">
        <v>1000</v>
      </c>
      <c r="E32" s="14">
        <v>1211</v>
      </c>
      <c r="F32" s="14">
        <v>100822</v>
      </c>
      <c r="G32" s="14" t="s">
        <v>39</v>
      </c>
      <c r="H32" s="21"/>
    </row>
    <row r="33" spans="2:11" x14ac:dyDescent="0.25">
      <c r="B33" s="27" t="s">
        <v>83</v>
      </c>
      <c r="C33" s="24">
        <v>124945</v>
      </c>
      <c r="D33" s="13">
        <v>1000</v>
      </c>
      <c r="E33" s="14">
        <v>1211</v>
      </c>
      <c r="F33" s="14">
        <v>100835</v>
      </c>
      <c r="G33" s="14" t="s">
        <v>39</v>
      </c>
      <c r="H33" s="21"/>
    </row>
    <row r="34" spans="2:11" x14ac:dyDescent="0.25">
      <c r="C34" s="4"/>
    </row>
    <row r="36" spans="2:11" x14ac:dyDescent="0.25">
      <c r="B36" s="16" t="s">
        <v>52</v>
      </c>
    </row>
    <row r="37" spans="2:11" x14ac:dyDescent="0.25">
      <c r="B37" s="16" t="s">
        <v>84</v>
      </c>
    </row>
    <row r="41" spans="2:11" x14ac:dyDescent="0.25">
      <c r="B41" s="26" t="s">
        <v>62</v>
      </c>
      <c r="C41" s="35" t="s">
        <v>61</v>
      </c>
      <c r="D41" s="35"/>
      <c r="F41" s="35" t="s">
        <v>63</v>
      </c>
      <c r="G41" s="35"/>
      <c r="J41" s="22"/>
      <c r="K41" s="22"/>
    </row>
    <row r="42" spans="2:11" x14ac:dyDescent="0.25">
      <c r="B42" s="16"/>
      <c r="D42" s="22"/>
      <c r="F42" s="22"/>
      <c r="G42" s="22"/>
      <c r="J42" s="22"/>
    </row>
    <row r="43" spans="2:11" x14ac:dyDescent="0.25">
      <c r="B43" s="16"/>
      <c r="D43" s="22"/>
      <c r="F43" s="22"/>
      <c r="G43" s="22"/>
      <c r="J43" s="22"/>
    </row>
    <row r="44" spans="2:11" x14ac:dyDescent="0.25">
      <c r="B44" s="22"/>
      <c r="D44" s="22"/>
      <c r="F44" s="22"/>
      <c r="G44" s="22"/>
      <c r="J44" s="22"/>
    </row>
    <row r="45" spans="2:11" x14ac:dyDescent="0.25">
      <c r="B45" s="22"/>
      <c r="D45" s="22"/>
      <c r="F45" s="22"/>
      <c r="G45" s="22"/>
      <c r="J45" s="22"/>
    </row>
    <row r="46" spans="2:11" x14ac:dyDescent="0.25">
      <c r="B46" s="25" t="s">
        <v>64</v>
      </c>
      <c r="C46" s="35" t="s">
        <v>66</v>
      </c>
      <c r="D46" s="35"/>
      <c r="F46" s="35" t="s">
        <v>68</v>
      </c>
      <c r="G46" s="35"/>
      <c r="J46" s="22"/>
      <c r="K46" s="22"/>
    </row>
    <row r="47" spans="2:11" x14ac:dyDescent="0.25">
      <c r="B47" s="25" t="s">
        <v>65</v>
      </c>
      <c r="C47" s="35" t="s">
        <v>67</v>
      </c>
      <c r="D47" s="35"/>
      <c r="F47" s="35" t="s">
        <v>69</v>
      </c>
      <c r="G47" s="35"/>
      <c r="J47" s="22"/>
      <c r="K47" s="22"/>
    </row>
    <row r="48" spans="2:11" x14ac:dyDescent="0.25">
      <c r="B48" s="22"/>
      <c r="F48"/>
    </row>
  </sheetData>
  <sheetProtection algorithmName="SHA-512" hashValue="/DNh3Xsw+7vIubvAX5gGKJVbnkROVSKm5dqhFJyLFirD/HVekAuxpHf7075zFGYAoIcqAxLkLUS8BOPa0v9CfA==" saltValue="pS+jFAZBCGfqZp9cGC+R0Q==" spinCount="100000" sheet="1" objects="1" scenarios="1"/>
  <autoFilter ref="A16:K33" xr:uid="{6938268B-9443-48BE-AF62-FEBFB0E02C70}"/>
  <mergeCells count="9">
    <mergeCell ref="B9:G9"/>
    <mergeCell ref="B10:G10"/>
    <mergeCell ref="C41:D41"/>
    <mergeCell ref="C46:D46"/>
    <mergeCell ref="C47:D47"/>
    <mergeCell ref="F41:G41"/>
    <mergeCell ref="F46:G46"/>
    <mergeCell ref="F47:G47"/>
    <mergeCell ref="B13:G13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E2F4B-8A4E-4514-9599-09D1C6D2C4CB}">
  <dimension ref="A1:K50"/>
  <sheetViews>
    <sheetView topLeftCell="A2" workbookViewId="0">
      <selection activeCell="B11" sqref="B11"/>
    </sheetView>
  </sheetViews>
  <sheetFormatPr baseColWidth="10" defaultColWidth="9.140625" defaultRowHeight="15" x14ac:dyDescent="0.25"/>
  <cols>
    <col min="1" max="1" width="9.85546875" customWidth="1"/>
    <col min="2" max="2" width="56.140625" customWidth="1"/>
    <col min="3" max="3" width="18.28515625" customWidth="1"/>
    <col min="4" max="4" width="16.28515625" customWidth="1"/>
    <col min="5" max="5" width="16.42578125" customWidth="1"/>
    <col min="6" max="6" width="21.42578125" style="3" customWidth="1"/>
    <col min="7" max="7" width="19.42578125" customWidth="1"/>
    <col min="8" max="8" width="17.5703125" bestFit="1" customWidth="1"/>
    <col min="9" max="9" width="30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3" spans="1:11" x14ac:dyDescent="0.25">
      <c r="C3" s="5" t="s">
        <v>72</v>
      </c>
    </row>
    <row r="4" spans="1:11" ht="26.25" x14ac:dyDescent="0.4">
      <c r="C4" s="5" t="s">
        <v>40</v>
      </c>
      <c r="D4" s="1"/>
    </row>
    <row r="5" spans="1:11" x14ac:dyDescent="0.25">
      <c r="C5" s="5" t="s">
        <v>41</v>
      </c>
    </row>
    <row r="6" spans="1:11" x14ac:dyDescent="0.25">
      <c r="C6" s="5" t="s">
        <v>42</v>
      </c>
    </row>
    <row r="7" spans="1:11" x14ac:dyDescent="0.25">
      <c r="C7" s="5" t="s">
        <v>43</v>
      </c>
    </row>
    <row r="8" spans="1:11" x14ac:dyDescent="0.25">
      <c r="C8" s="5"/>
    </row>
    <row r="9" spans="1:11" x14ac:dyDescent="0.25">
      <c r="B9" s="36" t="s">
        <v>53</v>
      </c>
      <c r="C9" s="36"/>
      <c r="D9" s="36"/>
      <c r="E9" s="36"/>
      <c r="F9" s="36"/>
      <c r="G9" s="36"/>
    </row>
    <row r="10" spans="1:11" x14ac:dyDescent="0.25">
      <c r="B10" s="36" t="s">
        <v>54</v>
      </c>
      <c r="C10" s="36"/>
      <c r="D10" s="36"/>
      <c r="E10" s="36"/>
      <c r="F10" s="36"/>
      <c r="G10" s="36"/>
    </row>
    <row r="13" spans="1:11" x14ac:dyDescent="0.25">
      <c r="B13" s="40" t="s">
        <v>79</v>
      </c>
      <c r="C13" s="41"/>
      <c r="D13" s="41"/>
      <c r="E13" s="41"/>
      <c r="F13" s="41"/>
      <c r="G13" s="41"/>
    </row>
    <row r="14" spans="1:11" hidden="1" x14ac:dyDescent="0.25">
      <c r="B14" s="6" t="s">
        <v>6</v>
      </c>
      <c r="C14" s="6" t="s">
        <v>7</v>
      </c>
      <c r="D14" s="6" t="s">
        <v>8</v>
      </c>
      <c r="E14" s="7"/>
      <c r="F14" s="8"/>
      <c r="G14" s="7" t="s">
        <v>3</v>
      </c>
      <c r="H14" t="s">
        <v>1</v>
      </c>
      <c r="J14" t="s">
        <v>4</v>
      </c>
      <c r="K14" t="s">
        <v>5</v>
      </c>
    </row>
    <row r="15" spans="1:11" ht="48.75" hidden="1" x14ac:dyDescent="0.25">
      <c r="B15" s="9" t="s">
        <v>14</v>
      </c>
      <c r="C15" s="9" t="s">
        <v>15</v>
      </c>
      <c r="D15" s="9" t="s">
        <v>16</v>
      </c>
      <c r="E15" s="7"/>
      <c r="F15" s="8"/>
      <c r="G15" s="7" t="s">
        <v>9</v>
      </c>
      <c r="H15" t="s">
        <v>10</v>
      </c>
      <c r="J15" t="s">
        <v>12</v>
      </c>
      <c r="K15" t="s">
        <v>13</v>
      </c>
    </row>
    <row r="16" spans="1:11" x14ac:dyDescent="0.25">
      <c r="B16" s="10" t="s">
        <v>33</v>
      </c>
      <c r="C16" s="10" t="s">
        <v>34</v>
      </c>
      <c r="D16" s="10" t="s">
        <v>35</v>
      </c>
      <c r="E16" s="11" t="s">
        <v>36</v>
      </c>
      <c r="F16" s="11" t="s">
        <v>37</v>
      </c>
      <c r="G16" s="11" t="s">
        <v>38</v>
      </c>
    </row>
    <row r="17" spans="2:10" ht="24.75" customHeight="1" x14ac:dyDescent="0.25">
      <c r="B17" s="27" t="s">
        <v>58</v>
      </c>
      <c r="C17" s="24">
        <v>145999</v>
      </c>
      <c r="D17" s="13">
        <v>1000</v>
      </c>
      <c r="E17" s="14">
        <v>1211</v>
      </c>
      <c r="F17" s="14">
        <v>100675</v>
      </c>
      <c r="G17" s="14" t="s">
        <v>48</v>
      </c>
      <c r="H17" s="4"/>
      <c r="I17" s="8"/>
    </row>
    <row r="18" spans="2:10" ht="24.75" customHeight="1" x14ac:dyDescent="0.25">
      <c r="B18" s="27" t="s">
        <v>58</v>
      </c>
      <c r="C18" s="24">
        <v>243.6</v>
      </c>
      <c r="D18" s="13">
        <v>3000</v>
      </c>
      <c r="E18" s="14">
        <v>3411</v>
      </c>
      <c r="F18" s="14">
        <v>100970</v>
      </c>
      <c r="G18" s="14" t="s">
        <v>48</v>
      </c>
      <c r="H18" s="4"/>
      <c r="I18" s="8"/>
    </row>
    <row r="19" spans="2:10" x14ac:dyDescent="0.25">
      <c r="B19" s="27" t="s">
        <v>59</v>
      </c>
      <c r="C19" s="24">
        <v>1357693.73</v>
      </c>
      <c r="D19" s="13">
        <v>1000</v>
      </c>
      <c r="E19" s="14">
        <v>1211</v>
      </c>
      <c r="F19" s="14">
        <v>100676</v>
      </c>
      <c r="G19" s="14" t="s">
        <v>48</v>
      </c>
    </row>
    <row r="20" spans="2:10" x14ac:dyDescent="0.25">
      <c r="B20" s="27" t="s">
        <v>59</v>
      </c>
      <c r="C20" s="24">
        <v>32400</v>
      </c>
      <c r="D20" s="13">
        <v>1000</v>
      </c>
      <c r="E20" s="14">
        <v>1211</v>
      </c>
      <c r="F20" s="14">
        <v>100832</v>
      </c>
      <c r="G20" s="14" t="s">
        <v>48</v>
      </c>
    </row>
    <row r="21" spans="2:10" x14ac:dyDescent="0.25">
      <c r="B21" s="27" t="s">
        <v>59</v>
      </c>
      <c r="C21" s="24">
        <v>747.04</v>
      </c>
      <c r="D21" s="13">
        <v>3000</v>
      </c>
      <c r="E21" s="14">
        <v>3411</v>
      </c>
      <c r="F21" s="14">
        <v>100971</v>
      </c>
      <c r="G21" s="14" t="s">
        <v>48</v>
      </c>
      <c r="H21" s="4"/>
      <c r="J21" s="4"/>
    </row>
    <row r="22" spans="2:10" x14ac:dyDescent="0.25">
      <c r="B22" s="27" t="s">
        <v>59</v>
      </c>
      <c r="C22" s="24">
        <v>89980</v>
      </c>
      <c r="D22" s="13">
        <v>3000</v>
      </c>
      <c r="E22" s="14">
        <v>3991</v>
      </c>
      <c r="F22" s="14">
        <v>100971</v>
      </c>
      <c r="G22" s="14" t="s">
        <v>48</v>
      </c>
      <c r="H22" s="4"/>
      <c r="J22" s="4"/>
    </row>
    <row r="23" spans="2:10" x14ac:dyDescent="0.25">
      <c r="B23" s="27" t="s">
        <v>59</v>
      </c>
      <c r="C23" s="24">
        <v>20116.27</v>
      </c>
      <c r="D23" s="13">
        <v>1000</v>
      </c>
      <c r="E23" s="14">
        <v>1211</v>
      </c>
      <c r="F23" s="14">
        <v>101163</v>
      </c>
      <c r="G23" s="14" t="s">
        <v>48</v>
      </c>
      <c r="H23" s="4"/>
      <c r="J23" s="4"/>
    </row>
    <row r="24" spans="2:10" x14ac:dyDescent="0.25">
      <c r="B24" s="27" t="s">
        <v>23</v>
      </c>
      <c r="C24" s="24">
        <v>739835</v>
      </c>
      <c r="D24" s="13">
        <v>1000</v>
      </c>
      <c r="E24" s="14">
        <v>1211</v>
      </c>
      <c r="F24" s="14">
        <v>100677</v>
      </c>
      <c r="G24" s="14" t="s">
        <v>48</v>
      </c>
    </row>
    <row r="25" spans="2:10" x14ac:dyDescent="0.25">
      <c r="B25" s="27" t="s">
        <v>23</v>
      </c>
      <c r="C25" s="24">
        <v>63900</v>
      </c>
      <c r="D25" s="13">
        <v>1000</v>
      </c>
      <c r="E25" s="14">
        <v>1211</v>
      </c>
      <c r="F25" s="14">
        <v>100833</v>
      </c>
      <c r="G25" s="14" t="s">
        <v>48</v>
      </c>
    </row>
    <row r="26" spans="2:10" x14ac:dyDescent="0.25">
      <c r="B26" s="27" t="s">
        <v>23</v>
      </c>
      <c r="C26" s="24">
        <v>365884</v>
      </c>
      <c r="D26" s="13">
        <v>1000</v>
      </c>
      <c r="E26" s="14">
        <v>1211</v>
      </c>
      <c r="F26" s="14">
        <v>100985</v>
      </c>
      <c r="G26" s="14" t="s">
        <v>48</v>
      </c>
    </row>
    <row r="27" spans="2:10" x14ac:dyDescent="0.25">
      <c r="B27" s="27" t="s">
        <v>24</v>
      </c>
      <c r="C27" s="24">
        <v>3321.08</v>
      </c>
      <c r="D27" s="13">
        <v>3000</v>
      </c>
      <c r="E27" s="14">
        <v>3411</v>
      </c>
      <c r="F27" s="14">
        <v>100636</v>
      </c>
      <c r="G27" s="14" t="s">
        <v>48</v>
      </c>
    </row>
    <row r="28" spans="2:10" x14ac:dyDescent="0.25">
      <c r="B28" s="27" t="s">
        <v>24</v>
      </c>
      <c r="C28" s="24">
        <v>288482</v>
      </c>
      <c r="D28" s="13">
        <v>1000</v>
      </c>
      <c r="E28" s="14">
        <v>1211</v>
      </c>
      <c r="F28" s="14">
        <v>100826</v>
      </c>
      <c r="G28" s="14" t="s">
        <v>48</v>
      </c>
    </row>
    <row r="29" spans="2:10" x14ac:dyDescent="0.25">
      <c r="B29" s="27" t="s">
        <v>24</v>
      </c>
      <c r="C29" s="24">
        <v>16200</v>
      </c>
      <c r="D29" s="13">
        <v>1000</v>
      </c>
      <c r="E29" s="14">
        <v>1211</v>
      </c>
      <c r="F29" s="14">
        <v>100838</v>
      </c>
      <c r="G29" s="14" t="s">
        <v>48</v>
      </c>
    </row>
    <row r="30" spans="2:10" x14ac:dyDescent="0.25">
      <c r="B30" s="27" t="s">
        <v>24</v>
      </c>
      <c r="C30" s="24">
        <v>21546</v>
      </c>
      <c r="D30" s="13">
        <v>1000</v>
      </c>
      <c r="E30" s="14">
        <v>1211</v>
      </c>
      <c r="F30" s="14">
        <v>100987</v>
      </c>
      <c r="G30" s="14" t="s">
        <v>48</v>
      </c>
    </row>
    <row r="31" spans="2:10" x14ac:dyDescent="0.25">
      <c r="B31" s="27" t="s">
        <v>83</v>
      </c>
      <c r="C31" s="24">
        <v>994.7</v>
      </c>
      <c r="D31" s="13">
        <v>3000</v>
      </c>
      <c r="E31" s="14">
        <v>3411</v>
      </c>
      <c r="F31" s="14">
        <v>100637</v>
      </c>
      <c r="G31" s="14" t="s">
        <v>48</v>
      </c>
      <c r="I31" s="4">
        <f>SUM(C17:C31)</f>
        <v>3147342.4200000004</v>
      </c>
    </row>
    <row r="32" spans="2:10" x14ac:dyDescent="0.25">
      <c r="B32" s="27" t="s">
        <v>83</v>
      </c>
      <c r="C32" s="24">
        <v>272588</v>
      </c>
      <c r="D32" s="13">
        <v>1000</v>
      </c>
      <c r="E32" s="14">
        <v>1211</v>
      </c>
      <c r="F32" s="14">
        <v>100836</v>
      </c>
      <c r="G32" s="14" t="s">
        <v>48</v>
      </c>
      <c r="I32" s="4"/>
    </row>
    <row r="33" spans="2:9" x14ac:dyDescent="0.25">
      <c r="B33" s="27" t="s">
        <v>83</v>
      </c>
      <c r="C33" s="24">
        <v>32319</v>
      </c>
      <c r="D33" s="13">
        <v>1000</v>
      </c>
      <c r="E33" s="14">
        <v>1211</v>
      </c>
      <c r="F33" s="14">
        <v>100986</v>
      </c>
      <c r="G33" s="14" t="s">
        <v>48</v>
      </c>
      <c r="I33" s="4"/>
    </row>
    <row r="34" spans="2:9" x14ac:dyDescent="0.25">
      <c r="B34" s="31"/>
      <c r="C34" s="32"/>
      <c r="D34" s="33"/>
      <c r="E34" s="30"/>
      <c r="F34" s="30"/>
      <c r="G34" s="30"/>
      <c r="I34" s="4"/>
    </row>
    <row r="35" spans="2:9" x14ac:dyDescent="0.25">
      <c r="B35" s="31"/>
      <c r="C35" s="32"/>
      <c r="D35" s="33"/>
      <c r="E35" s="30"/>
      <c r="F35" s="30"/>
      <c r="G35" s="30"/>
      <c r="I35" s="4"/>
    </row>
    <row r="36" spans="2:9" x14ac:dyDescent="0.25">
      <c r="B36" s="31"/>
      <c r="C36" s="32"/>
      <c r="D36" s="33"/>
      <c r="E36" s="30"/>
      <c r="F36" s="30"/>
      <c r="G36" s="30"/>
      <c r="I36" s="4"/>
    </row>
    <row r="37" spans="2:9" x14ac:dyDescent="0.25">
      <c r="B37" s="31"/>
      <c r="C37" s="32"/>
      <c r="D37" s="33"/>
      <c r="E37" s="30"/>
      <c r="F37" s="30"/>
      <c r="G37" s="30"/>
      <c r="I37" s="4"/>
    </row>
    <row r="38" spans="2:9" x14ac:dyDescent="0.25">
      <c r="B38" s="31"/>
      <c r="C38" s="32"/>
      <c r="D38" s="33"/>
      <c r="E38" s="30"/>
      <c r="F38" s="30"/>
      <c r="G38" s="30"/>
      <c r="I38" s="4"/>
    </row>
    <row r="39" spans="2:9" x14ac:dyDescent="0.25">
      <c r="C39" s="4"/>
    </row>
    <row r="40" spans="2:9" x14ac:dyDescent="0.25">
      <c r="B40" s="16" t="s">
        <v>52</v>
      </c>
    </row>
    <row r="41" spans="2:9" x14ac:dyDescent="0.25">
      <c r="B41" s="16" t="s">
        <v>84</v>
      </c>
      <c r="C41" s="4"/>
    </row>
    <row r="44" spans="2:9" x14ac:dyDescent="0.25">
      <c r="B44" s="26" t="s">
        <v>62</v>
      </c>
      <c r="C44" s="35" t="s">
        <v>61</v>
      </c>
      <c r="D44" s="35"/>
      <c r="F44" s="35" t="s">
        <v>63</v>
      </c>
      <c r="G44" s="35"/>
    </row>
    <row r="45" spans="2:9" x14ac:dyDescent="0.25">
      <c r="B45" s="16"/>
      <c r="D45" s="22"/>
      <c r="F45" s="22"/>
      <c r="G45" s="22"/>
    </row>
    <row r="46" spans="2:9" x14ac:dyDescent="0.25">
      <c r="B46" s="16"/>
      <c r="D46" s="22"/>
      <c r="F46" s="22"/>
      <c r="G46" s="22"/>
    </row>
    <row r="47" spans="2:9" x14ac:dyDescent="0.25">
      <c r="B47" s="22"/>
      <c r="D47" s="22"/>
      <c r="F47" s="22"/>
      <c r="G47" s="22"/>
    </row>
    <row r="48" spans="2:9" x14ac:dyDescent="0.25">
      <c r="B48" s="22"/>
      <c r="D48" s="22"/>
      <c r="F48" s="22"/>
      <c r="G48" s="22"/>
    </row>
    <row r="49" spans="2:7" x14ac:dyDescent="0.25">
      <c r="B49" s="25" t="s">
        <v>64</v>
      </c>
      <c r="C49" s="35" t="s">
        <v>66</v>
      </c>
      <c r="D49" s="35"/>
      <c r="F49" s="35" t="s">
        <v>68</v>
      </c>
      <c r="G49" s="35"/>
    </row>
    <row r="50" spans="2:7" x14ac:dyDescent="0.25">
      <c r="B50" s="25" t="s">
        <v>65</v>
      </c>
      <c r="C50" s="35" t="s">
        <v>67</v>
      </c>
      <c r="D50" s="35"/>
      <c r="F50" s="35" t="s">
        <v>69</v>
      </c>
      <c r="G50" s="35"/>
    </row>
  </sheetData>
  <sheetProtection algorithmName="SHA-512" hashValue="BkpRQQnQWp1O/NntdrBGc6bgNUu25Xr6u3CHZMOpRS6epNfEsxK7TLg+jP2ITGyK9MvCwWORdIz9Dx3Pl6ZE2A==" saltValue="6Bp3p5OKcq2YCpQrncyw1w==" spinCount="100000" sheet="1" objects="1" scenarios="1"/>
  <mergeCells count="9">
    <mergeCell ref="C50:D50"/>
    <mergeCell ref="F50:G50"/>
    <mergeCell ref="B13:G13"/>
    <mergeCell ref="B9:G9"/>
    <mergeCell ref="B10:G10"/>
    <mergeCell ref="C44:D44"/>
    <mergeCell ref="F44:G44"/>
    <mergeCell ref="C49:D49"/>
    <mergeCell ref="F49:G49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5D2DE-9F82-4130-B99E-023599FBB38B}">
  <dimension ref="A1:K41"/>
  <sheetViews>
    <sheetView topLeftCell="A2" workbookViewId="0">
      <selection activeCell="H10" sqref="H10"/>
    </sheetView>
  </sheetViews>
  <sheetFormatPr baseColWidth="10" defaultColWidth="9.140625" defaultRowHeight="15" x14ac:dyDescent="0.25"/>
  <cols>
    <col min="1" max="1" width="9.85546875" customWidth="1"/>
    <col min="2" max="2" width="56.140625" customWidth="1"/>
    <col min="3" max="3" width="18.28515625" customWidth="1"/>
    <col min="4" max="4" width="16.28515625" customWidth="1"/>
    <col min="5" max="5" width="16.42578125" customWidth="1"/>
    <col min="6" max="6" width="21.42578125" style="3" customWidth="1"/>
    <col min="7" max="7" width="15.42578125" customWidth="1"/>
    <col min="8" max="8" width="17.5703125" bestFit="1" customWidth="1"/>
    <col min="9" max="9" width="30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3" spans="1:11" x14ac:dyDescent="0.25">
      <c r="C3" s="5" t="s">
        <v>72</v>
      </c>
    </row>
    <row r="4" spans="1:11" ht="26.25" x14ac:dyDescent="0.4">
      <c r="C4" s="5" t="s">
        <v>40</v>
      </c>
      <c r="D4" s="1"/>
    </row>
    <row r="5" spans="1:11" x14ac:dyDescent="0.25">
      <c r="C5" s="5" t="s">
        <v>41</v>
      </c>
    </row>
    <row r="6" spans="1:11" x14ac:dyDescent="0.25">
      <c r="C6" s="5" t="s">
        <v>42</v>
      </c>
    </row>
    <row r="7" spans="1:11" x14ac:dyDescent="0.25">
      <c r="C7" s="5" t="s">
        <v>43</v>
      </c>
    </row>
    <row r="8" spans="1:11" x14ac:dyDescent="0.25">
      <c r="C8" s="5"/>
    </row>
    <row r="9" spans="1:11" x14ac:dyDescent="0.25">
      <c r="B9" s="36" t="s">
        <v>53</v>
      </c>
      <c r="C9" s="36"/>
      <c r="D9" s="36"/>
      <c r="E9" s="36"/>
      <c r="F9" s="36"/>
      <c r="G9" s="36"/>
    </row>
    <row r="10" spans="1:11" x14ac:dyDescent="0.25">
      <c r="B10" s="36" t="s">
        <v>54</v>
      </c>
      <c r="C10" s="36"/>
      <c r="D10" s="36"/>
      <c r="E10" s="36"/>
      <c r="F10" s="36"/>
      <c r="G10" s="36"/>
    </row>
    <row r="13" spans="1:11" x14ac:dyDescent="0.25">
      <c r="B13" s="40" t="s">
        <v>80</v>
      </c>
      <c r="C13" s="41"/>
      <c r="D13" s="41"/>
      <c r="E13" s="41"/>
      <c r="F13" s="41"/>
      <c r="G13" s="41"/>
    </row>
    <row r="14" spans="1:11" hidden="1" x14ac:dyDescent="0.25">
      <c r="B14" s="6" t="s">
        <v>6</v>
      </c>
      <c r="C14" s="6" t="s">
        <v>7</v>
      </c>
      <c r="D14" s="6" t="s">
        <v>8</v>
      </c>
      <c r="E14" s="7"/>
      <c r="F14" s="8"/>
      <c r="G14" s="7" t="s">
        <v>3</v>
      </c>
      <c r="H14" t="s">
        <v>1</v>
      </c>
      <c r="J14" t="s">
        <v>4</v>
      </c>
      <c r="K14" t="s">
        <v>5</v>
      </c>
    </row>
    <row r="15" spans="1:11" ht="48.75" hidden="1" x14ac:dyDescent="0.25">
      <c r="B15" s="9" t="s">
        <v>14</v>
      </c>
      <c r="C15" s="9" t="s">
        <v>15</v>
      </c>
      <c r="D15" s="9" t="s">
        <v>16</v>
      </c>
      <c r="E15" s="7"/>
      <c r="F15" s="8"/>
      <c r="G15" s="7" t="s">
        <v>9</v>
      </c>
      <c r="H15" t="s">
        <v>10</v>
      </c>
      <c r="J15" t="s">
        <v>12</v>
      </c>
      <c r="K15" t="s">
        <v>13</v>
      </c>
    </row>
    <row r="16" spans="1:11" x14ac:dyDescent="0.25">
      <c r="B16" s="10" t="s">
        <v>33</v>
      </c>
      <c r="C16" s="10" t="s">
        <v>34</v>
      </c>
      <c r="D16" s="10" t="s">
        <v>35</v>
      </c>
      <c r="E16" s="11" t="s">
        <v>36</v>
      </c>
      <c r="F16" s="11" t="s">
        <v>37</v>
      </c>
      <c r="G16" s="11" t="s">
        <v>38</v>
      </c>
    </row>
    <row r="17" spans="2:10" ht="27" customHeight="1" x14ac:dyDescent="0.25">
      <c r="B17" s="27" t="s">
        <v>58</v>
      </c>
      <c r="C17" s="24">
        <v>145999</v>
      </c>
      <c r="D17" s="13">
        <v>1000</v>
      </c>
      <c r="E17" s="14">
        <v>1211</v>
      </c>
      <c r="F17" s="14">
        <v>100976</v>
      </c>
      <c r="G17" s="14" t="s">
        <v>49</v>
      </c>
      <c r="H17" s="4"/>
      <c r="I17" s="8"/>
    </row>
    <row r="18" spans="2:10" ht="24" customHeight="1" x14ac:dyDescent="0.25">
      <c r="B18" s="27" t="s">
        <v>58</v>
      </c>
      <c r="C18" s="24">
        <v>389.76</v>
      </c>
      <c r="D18" s="13">
        <v>3000</v>
      </c>
      <c r="E18" s="14">
        <v>3411</v>
      </c>
      <c r="F18" s="14">
        <v>101171</v>
      </c>
      <c r="G18" s="14" t="s">
        <v>49</v>
      </c>
      <c r="H18" s="4"/>
      <c r="I18" s="8"/>
    </row>
    <row r="19" spans="2:10" x14ac:dyDescent="0.25">
      <c r="B19" s="12" t="s">
        <v>59</v>
      </c>
      <c r="C19" s="24">
        <v>690.2</v>
      </c>
      <c r="D19" s="13">
        <v>3000</v>
      </c>
      <c r="E19" s="14">
        <v>3411</v>
      </c>
      <c r="F19" s="14">
        <v>100972</v>
      </c>
      <c r="G19" s="14" t="s">
        <v>49</v>
      </c>
    </row>
    <row r="20" spans="2:10" x14ac:dyDescent="0.25">
      <c r="B20" s="12" t="s">
        <v>59</v>
      </c>
      <c r="C20" s="24">
        <v>1377810</v>
      </c>
      <c r="D20" s="13">
        <v>1000</v>
      </c>
      <c r="E20" s="14">
        <v>1211</v>
      </c>
      <c r="F20" s="14">
        <v>100977</v>
      </c>
      <c r="G20" s="14" t="s">
        <v>49</v>
      </c>
    </row>
    <row r="21" spans="2:10" x14ac:dyDescent="0.25">
      <c r="B21" s="12" t="s">
        <v>59</v>
      </c>
      <c r="C21" s="24">
        <v>32400</v>
      </c>
      <c r="D21" s="13">
        <v>1000</v>
      </c>
      <c r="E21" s="14">
        <v>1211</v>
      </c>
      <c r="F21" s="14">
        <v>100981</v>
      </c>
      <c r="G21" s="14" t="s">
        <v>49</v>
      </c>
    </row>
    <row r="22" spans="2:10" x14ac:dyDescent="0.25">
      <c r="B22" s="12" t="s">
        <v>23</v>
      </c>
      <c r="C22" s="24">
        <v>1100377</v>
      </c>
      <c r="D22" s="13">
        <v>1000</v>
      </c>
      <c r="E22" s="14">
        <v>1211</v>
      </c>
      <c r="F22" s="14">
        <v>100978</v>
      </c>
      <c r="G22" s="14" t="s">
        <v>49</v>
      </c>
    </row>
    <row r="23" spans="2:10" x14ac:dyDescent="0.25">
      <c r="B23" s="12" t="s">
        <v>23</v>
      </c>
      <c r="C23" s="24">
        <v>63900</v>
      </c>
      <c r="D23" s="13">
        <v>1000</v>
      </c>
      <c r="E23" s="14">
        <v>1211</v>
      </c>
      <c r="F23" s="14">
        <v>100982</v>
      </c>
      <c r="G23" s="14" t="s">
        <v>49</v>
      </c>
    </row>
    <row r="24" spans="2:10" x14ac:dyDescent="0.25">
      <c r="B24" s="12" t="s">
        <v>24</v>
      </c>
      <c r="C24" s="24">
        <v>454.72</v>
      </c>
      <c r="D24" s="13">
        <v>3000</v>
      </c>
      <c r="E24" s="14">
        <v>3411</v>
      </c>
      <c r="F24" s="14">
        <v>100638</v>
      </c>
      <c r="G24" s="14" t="s">
        <v>49</v>
      </c>
      <c r="H24" s="4"/>
      <c r="J24" s="4"/>
    </row>
    <row r="25" spans="2:10" x14ac:dyDescent="0.25">
      <c r="B25" s="12" t="s">
        <v>60</v>
      </c>
      <c r="C25" s="24">
        <v>306540</v>
      </c>
      <c r="D25" s="13">
        <v>1000</v>
      </c>
      <c r="E25" s="14">
        <v>1211</v>
      </c>
      <c r="F25" s="14">
        <v>100979</v>
      </c>
      <c r="G25" s="14" t="s">
        <v>49</v>
      </c>
      <c r="H25" s="4"/>
      <c r="J25" s="4"/>
    </row>
    <row r="26" spans="2:10" x14ac:dyDescent="0.25">
      <c r="B26" s="12" t="s">
        <v>60</v>
      </c>
      <c r="C26" s="24">
        <v>16200</v>
      </c>
      <c r="D26" s="13">
        <v>1000</v>
      </c>
      <c r="E26" s="14">
        <v>1211</v>
      </c>
      <c r="F26" s="14">
        <v>100983</v>
      </c>
      <c r="G26" s="14" t="s">
        <v>49</v>
      </c>
    </row>
    <row r="27" spans="2:10" x14ac:dyDescent="0.25">
      <c r="B27" s="27" t="s">
        <v>83</v>
      </c>
      <c r="C27" s="24">
        <v>1002.82</v>
      </c>
      <c r="D27" s="13">
        <v>3000</v>
      </c>
      <c r="E27" s="14">
        <v>3411</v>
      </c>
      <c r="F27" s="14">
        <v>100639</v>
      </c>
      <c r="G27" s="14" t="s">
        <v>49</v>
      </c>
    </row>
    <row r="28" spans="2:10" x14ac:dyDescent="0.25">
      <c r="B28" s="27" t="s">
        <v>83</v>
      </c>
      <c r="C28" s="24">
        <v>304907</v>
      </c>
      <c r="D28" s="13">
        <v>1000</v>
      </c>
      <c r="E28" s="14">
        <v>1211</v>
      </c>
      <c r="F28" s="14">
        <v>100980</v>
      </c>
      <c r="G28" s="14" t="s">
        <v>49</v>
      </c>
      <c r="I28" s="4">
        <f>SUM(C17:C28)</f>
        <v>3350670.5</v>
      </c>
    </row>
    <row r="29" spans="2:10" x14ac:dyDescent="0.25">
      <c r="C29" s="4"/>
    </row>
    <row r="30" spans="2:10" x14ac:dyDescent="0.25">
      <c r="B30" s="16" t="s">
        <v>52</v>
      </c>
    </row>
    <row r="31" spans="2:10" x14ac:dyDescent="0.25">
      <c r="B31" s="16" t="s">
        <v>84</v>
      </c>
      <c r="C31" s="4"/>
    </row>
    <row r="35" spans="2:7" x14ac:dyDescent="0.25">
      <c r="B35" s="26" t="s">
        <v>62</v>
      </c>
      <c r="C35" s="35" t="s">
        <v>61</v>
      </c>
      <c r="D35" s="35"/>
      <c r="F35" s="35" t="s">
        <v>63</v>
      </c>
      <c r="G35" s="35"/>
    </row>
    <row r="36" spans="2:7" x14ac:dyDescent="0.25">
      <c r="B36" s="16"/>
      <c r="D36" s="22"/>
      <c r="F36" s="22"/>
      <c r="G36" s="22"/>
    </row>
    <row r="37" spans="2:7" x14ac:dyDescent="0.25">
      <c r="B37" s="16"/>
      <c r="D37" s="22"/>
      <c r="F37" s="22"/>
      <c r="G37" s="22"/>
    </row>
    <row r="38" spans="2:7" x14ac:dyDescent="0.25">
      <c r="B38" s="22"/>
      <c r="D38" s="22"/>
      <c r="F38" s="22"/>
      <c r="G38" s="22"/>
    </row>
    <row r="39" spans="2:7" x14ac:dyDescent="0.25">
      <c r="B39" s="22"/>
      <c r="D39" s="22"/>
      <c r="F39" s="22"/>
      <c r="G39" s="22"/>
    </row>
    <row r="40" spans="2:7" x14ac:dyDescent="0.25">
      <c r="B40" s="25" t="s">
        <v>64</v>
      </c>
      <c r="C40" s="35" t="s">
        <v>66</v>
      </c>
      <c r="D40" s="35"/>
      <c r="F40" s="35" t="s">
        <v>68</v>
      </c>
      <c r="G40" s="35"/>
    </row>
    <row r="41" spans="2:7" x14ac:dyDescent="0.25">
      <c r="B41" s="25" t="s">
        <v>65</v>
      </c>
      <c r="C41" s="35" t="s">
        <v>67</v>
      </c>
      <c r="D41" s="35"/>
      <c r="F41" s="35" t="s">
        <v>69</v>
      </c>
      <c r="G41" s="35"/>
    </row>
  </sheetData>
  <sheetProtection algorithmName="SHA-512" hashValue="6eoAxT8yUIAJwoiQ0wiE/oCkHCEF1y2Zi7uDSN46YhYHUprBHOuCcsSQrS2xjJhXulCwwqImkT0pvcZiw8kGJQ==" saltValue="SW/DuJukq1Id0uYgRUcemw==" spinCount="100000" sheet="1" objects="1" scenarios="1"/>
  <mergeCells count="9">
    <mergeCell ref="C40:D40"/>
    <mergeCell ref="F40:G40"/>
    <mergeCell ref="C41:D41"/>
    <mergeCell ref="F41:G41"/>
    <mergeCell ref="B9:G9"/>
    <mergeCell ref="B10:G10"/>
    <mergeCell ref="B13:G13"/>
    <mergeCell ref="C35:D35"/>
    <mergeCell ref="F35:G35"/>
  </mergeCells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4598F-B7B5-441E-AF0D-90915A5B359C}">
  <dimension ref="A1:K35"/>
  <sheetViews>
    <sheetView topLeftCell="A2" workbookViewId="0">
      <selection activeCell="H7" sqref="H7"/>
    </sheetView>
  </sheetViews>
  <sheetFormatPr baseColWidth="10" defaultColWidth="9.140625" defaultRowHeight="15" x14ac:dyDescent="0.25"/>
  <cols>
    <col min="1" max="1" width="9.85546875" customWidth="1"/>
    <col min="2" max="2" width="56.140625" customWidth="1"/>
    <col min="3" max="3" width="18.28515625" customWidth="1"/>
    <col min="4" max="4" width="16.28515625" customWidth="1"/>
    <col min="5" max="5" width="16.42578125" customWidth="1"/>
    <col min="6" max="6" width="21.42578125" style="3" customWidth="1"/>
    <col min="7" max="7" width="19.42578125" customWidth="1"/>
    <col min="8" max="8" width="17.5703125" bestFit="1" customWidth="1"/>
    <col min="9" max="9" width="30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3" spans="1:11" x14ac:dyDescent="0.25">
      <c r="C3" s="5" t="s">
        <v>72</v>
      </c>
    </row>
    <row r="4" spans="1:11" ht="26.25" x14ac:dyDescent="0.4">
      <c r="C4" s="5" t="s">
        <v>40</v>
      </c>
      <c r="D4" s="1"/>
    </row>
    <row r="5" spans="1:11" x14ac:dyDescent="0.25">
      <c r="C5" s="5" t="s">
        <v>41</v>
      </c>
    </row>
    <row r="6" spans="1:11" x14ac:dyDescent="0.25">
      <c r="C6" s="5" t="s">
        <v>42</v>
      </c>
    </row>
    <row r="7" spans="1:11" x14ac:dyDescent="0.25">
      <c r="C7" s="5" t="s">
        <v>43</v>
      </c>
    </row>
    <row r="8" spans="1:11" x14ac:dyDescent="0.25">
      <c r="C8" s="5"/>
    </row>
    <row r="9" spans="1:11" x14ac:dyDescent="0.25">
      <c r="B9" s="36" t="s">
        <v>53</v>
      </c>
      <c r="C9" s="36"/>
      <c r="D9" s="36"/>
      <c r="E9" s="36"/>
      <c r="F9" s="36"/>
      <c r="G9" s="36"/>
    </row>
    <row r="10" spans="1:11" x14ac:dyDescent="0.25">
      <c r="B10" s="36" t="s">
        <v>54</v>
      </c>
      <c r="C10" s="36"/>
      <c r="D10" s="36"/>
      <c r="E10" s="36"/>
      <c r="F10" s="36"/>
      <c r="G10" s="36"/>
    </row>
    <row r="13" spans="1:11" x14ac:dyDescent="0.25">
      <c r="B13" s="40" t="s">
        <v>81</v>
      </c>
      <c r="C13" s="41"/>
      <c r="D13" s="41"/>
      <c r="E13" s="41"/>
      <c r="F13" s="41"/>
      <c r="G13" s="41"/>
    </row>
    <row r="14" spans="1:11" hidden="1" x14ac:dyDescent="0.25">
      <c r="B14" s="6" t="s">
        <v>6</v>
      </c>
      <c r="C14" s="6" t="s">
        <v>7</v>
      </c>
      <c r="D14" s="6" t="s">
        <v>8</v>
      </c>
      <c r="E14" s="7"/>
      <c r="F14" s="8"/>
      <c r="G14" s="7" t="s">
        <v>3</v>
      </c>
      <c r="H14" t="s">
        <v>1</v>
      </c>
      <c r="J14" t="s">
        <v>4</v>
      </c>
      <c r="K14" t="s">
        <v>5</v>
      </c>
    </row>
    <row r="15" spans="1:11" ht="48.75" hidden="1" x14ac:dyDescent="0.25">
      <c r="B15" s="9" t="s">
        <v>14</v>
      </c>
      <c r="C15" s="9" t="s">
        <v>15</v>
      </c>
      <c r="D15" s="9" t="s">
        <v>16</v>
      </c>
      <c r="E15" s="7"/>
      <c r="F15" s="8"/>
      <c r="G15" s="7" t="s">
        <v>9</v>
      </c>
      <c r="H15" t="s">
        <v>10</v>
      </c>
      <c r="J15" t="s">
        <v>12</v>
      </c>
      <c r="K15" t="s">
        <v>13</v>
      </c>
    </row>
    <row r="16" spans="1:11" x14ac:dyDescent="0.25">
      <c r="B16" s="10" t="s">
        <v>33</v>
      </c>
      <c r="C16" s="10" t="s">
        <v>34</v>
      </c>
      <c r="D16" s="10" t="s">
        <v>35</v>
      </c>
      <c r="E16" s="11" t="s">
        <v>36</v>
      </c>
      <c r="F16" s="11" t="s">
        <v>37</v>
      </c>
      <c r="G16" s="11" t="s">
        <v>38</v>
      </c>
    </row>
    <row r="17" spans="2:10" ht="28.5" customHeight="1" x14ac:dyDescent="0.25">
      <c r="B17" s="27" t="s">
        <v>58</v>
      </c>
      <c r="C17" s="24">
        <v>324.8</v>
      </c>
      <c r="D17" s="13">
        <v>3000</v>
      </c>
      <c r="E17" s="14">
        <v>3411</v>
      </c>
      <c r="F17" s="14">
        <v>101172</v>
      </c>
      <c r="G17" s="14" t="s">
        <v>50</v>
      </c>
      <c r="H17" s="4"/>
      <c r="I17" s="8"/>
    </row>
    <row r="18" spans="2:10" x14ac:dyDescent="0.25">
      <c r="B18" s="12" t="s">
        <v>59</v>
      </c>
      <c r="C18" s="24">
        <v>714.56</v>
      </c>
      <c r="D18" s="13">
        <v>3000</v>
      </c>
      <c r="E18" s="14">
        <v>3411</v>
      </c>
      <c r="F18" s="14">
        <v>101173</v>
      </c>
      <c r="G18" s="14" t="s">
        <v>50</v>
      </c>
    </row>
    <row r="19" spans="2:10" x14ac:dyDescent="0.25">
      <c r="B19" s="12" t="s">
        <v>59</v>
      </c>
      <c r="C19" s="24">
        <v>173750</v>
      </c>
      <c r="D19" s="13">
        <v>3000</v>
      </c>
      <c r="E19" s="14">
        <v>3991</v>
      </c>
      <c r="F19" s="14">
        <v>101173</v>
      </c>
      <c r="G19" s="14" t="s">
        <v>50</v>
      </c>
    </row>
    <row r="20" spans="2:10" x14ac:dyDescent="0.25">
      <c r="B20" s="12" t="s">
        <v>23</v>
      </c>
      <c r="C20" s="24">
        <v>224113.55</v>
      </c>
      <c r="D20" s="13">
        <v>3000</v>
      </c>
      <c r="E20" s="14">
        <v>3121</v>
      </c>
      <c r="F20" s="14">
        <v>101143</v>
      </c>
      <c r="G20" s="14" t="s">
        <v>50</v>
      </c>
    </row>
    <row r="21" spans="2:10" x14ac:dyDescent="0.25">
      <c r="B21" s="12" t="s">
        <v>60</v>
      </c>
      <c r="C21" s="24">
        <v>673.96</v>
      </c>
      <c r="D21" s="13">
        <v>3000</v>
      </c>
      <c r="E21" s="14">
        <v>3411</v>
      </c>
      <c r="F21" s="14">
        <v>101144</v>
      </c>
      <c r="G21" s="14" t="s">
        <v>50</v>
      </c>
    </row>
    <row r="22" spans="2:10" x14ac:dyDescent="0.25">
      <c r="B22" s="27" t="s">
        <v>83</v>
      </c>
      <c r="C22" s="24">
        <v>759.22</v>
      </c>
      <c r="D22" s="13">
        <v>3000</v>
      </c>
      <c r="E22" s="14">
        <v>3411</v>
      </c>
      <c r="F22" s="14">
        <v>101145</v>
      </c>
      <c r="G22" s="14" t="s">
        <v>50</v>
      </c>
      <c r="H22" s="4"/>
      <c r="J22" s="4"/>
    </row>
    <row r="23" spans="2:10" x14ac:dyDescent="0.25">
      <c r="C23" s="4"/>
    </row>
    <row r="24" spans="2:10" x14ac:dyDescent="0.25">
      <c r="B24" s="16" t="s">
        <v>52</v>
      </c>
    </row>
    <row r="25" spans="2:10" x14ac:dyDescent="0.25">
      <c r="B25" s="16" t="s">
        <v>84</v>
      </c>
      <c r="C25" s="4"/>
    </row>
    <row r="29" spans="2:10" x14ac:dyDescent="0.25">
      <c r="B29" s="26" t="s">
        <v>62</v>
      </c>
      <c r="C29" s="35" t="s">
        <v>61</v>
      </c>
      <c r="D29" s="35"/>
      <c r="F29" s="35" t="s">
        <v>63</v>
      </c>
      <c r="G29" s="35"/>
    </row>
    <row r="30" spans="2:10" x14ac:dyDescent="0.25">
      <c r="B30" s="16"/>
      <c r="D30" s="22"/>
      <c r="F30" s="22"/>
      <c r="G30" s="22"/>
    </row>
    <row r="31" spans="2:10" x14ac:dyDescent="0.25">
      <c r="B31" s="16"/>
      <c r="D31" s="22"/>
      <c r="F31" s="22"/>
      <c r="G31" s="22"/>
    </row>
    <row r="32" spans="2:10" x14ac:dyDescent="0.25">
      <c r="B32" s="22"/>
      <c r="D32" s="22"/>
      <c r="F32" s="22"/>
      <c r="G32" s="22"/>
    </row>
    <row r="33" spans="2:7" x14ac:dyDescent="0.25">
      <c r="B33" s="22"/>
      <c r="D33" s="22"/>
      <c r="F33" s="22"/>
      <c r="G33" s="22"/>
    </row>
    <row r="34" spans="2:7" x14ac:dyDescent="0.25">
      <c r="B34" s="25" t="s">
        <v>64</v>
      </c>
      <c r="C34" s="35" t="s">
        <v>66</v>
      </c>
      <c r="D34" s="35"/>
      <c r="F34" s="35" t="s">
        <v>68</v>
      </c>
      <c r="G34" s="35"/>
    </row>
    <row r="35" spans="2:7" x14ac:dyDescent="0.25">
      <c r="B35" s="25" t="s">
        <v>65</v>
      </c>
      <c r="C35" s="35" t="s">
        <v>67</v>
      </c>
      <c r="D35" s="35"/>
      <c r="F35" s="35" t="s">
        <v>69</v>
      </c>
      <c r="G35" s="35"/>
    </row>
  </sheetData>
  <sheetProtection algorithmName="SHA-512" hashValue="ItSb0bLfxi2BSk1m2ePgs9ME3uA8cBSHxGhbpnd87NkQwYv2Dxp5r9HgemjrknF8Daz9U2ef8Fe/pLI8mf29uA==" saltValue="qu990miatz1iIxIM4H5VYw==" spinCount="100000" sheet="1" objects="1" scenarios="1"/>
  <mergeCells count="9">
    <mergeCell ref="C34:D34"/>
    <mergeCell ref="F34:G34"/>
    <mergeCell ref="C35:D35"/>
    <mergeCell ref="F35:G35"/>
    <mergeCell ref="B9:G9"/>
    <mergeCell ref="B10:G10"/>
    <mergeCell ref="B13:G13"/>
    <mergeCell ref="C29:D29"/>
    <mergeCell ref="F29:G29"/>
  </mergeCells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2A58E-2D07-464B-B4EA-878A05B19ECF}">
  <dimension ref="A1:K40"/>
  <sheetViews>
    <sheetView topLeftCell="A2" workbookViewId="0">
      <selection activeCell="H6" sqref="H6"/>
    </sheetView>
  </sheetViews>
  <sheetFormatPr baseColWidth="10" defaultColWidth="9.140625" defaultRowHeight="15" x14ac:dyDescent="0.25"/>
  <cols>
    <col min="1" max="1" width="9.85546875" customWidth="1"/>
    <col min="2" max="2" width="56.140625" customWidth="1"/>
    <col min="3" max="3" width="18.28515625" customWidth="1"/>
    <col min="4" max="4" width="16.28515625" customWidth="1"/>
    <col min="5" max="5" width="16.42578125" customWidth="1"/>
    <col min="6" max="6" width="21.42578125" style="3" customWidth="1"/>
    <col min="7" max="7" width="19.42578125" customWidth="1"/>
    <col min="8" max="8" width="17.5703125" bestFit="1" customWidth="1"/>
    <col min="9" max="9" width="30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3" spans="1:11" x14ac:dyDescent="0.25">
      <c r="C3" s="5" t="s">
        <v>72</v>
      </c>
    </row>
    <row r="4" spans="1:11" ht="26.25" x14ac:dyDescent="0.4">
      <c r="C4" s="5" t="s">
        <v>40</v>
      </c>
      <c r="D4" s="1"/>
    </row>
    <row r="5" spans="1:11" x14ac:dyDescent="0.25">
      <c r="C5" s="5" t="s">
        <v>41</v>
      </c>
    </row>
    <row r="6" spans="1:11" x14ac:dyDescent="0.25">
      <c r="C6" s="5" t="s">
        <v>42</v>
      </c>
    </row>
    <row r="7" spans="1:11" x14ac:dyDescent="0.25">
      <c r="C7" s="5" t="s">
        <v>43</v>
      </c>
    </row>
    <row r="8" spans="1:11" x14ac:dyDescent="0.25">
      <c r="C8" s="5"/>
    </row>
    <row r="9" spans="1:11" x14ac:dyDescent="0.25">
      <c r="B9" s="36" t="s">
        <v>53</v>
      </c>
      <c r="C9" s="36"/>
      <c r="D9" s="36"/>
      <c r="E9" s="36"/>
      <c r="F9" s="36"/>
      <c r="G9" s="36"/>
    </row>
    <row r="10" spans="1:11" x14ac:dyDescent="0.25">
      <c r="B10" s="36" t="s">
        <v>54</v>
      </c>
      <c r="C10" s="36"/>
      <c r="D10" s="36"/>
      <c r="E10" s="36"/>
      <c r="F10" s="36"/>
      <c r="G10" s="36"/>
    </row>
    <row r="13" spans="1:11" x14ac:dyDescent="0.25">
      <c r="B13" s="40" t="s">
        <v>82</v>
      </c>
      <c r="C13" s="41"/>
      <c r="D13" s="41"/>
      <c r="E13" s="41"/>
      <c r="F13" s="41"/>
      <c r="G13" s="41"/>
    </row>
    <row r="14" spans="1:11" hidden="1" x14ac:dyDescent="0.25">
      <c r="B14" s="6" t="s">
        <v>6</v>
      </c>
      <c r="C14" s="6" t="s">
        <v>7</v>
      </c>
      <c r="D14" s="6" t="s">
        <v>8</v>
      </c>
      <c r="E14" s="7"/>
      <c r="F14" s="8"/>
      <c r="G14" s="7" t="s">
        <v>3</v>
      </c>
      <c r="H14" t="s">
        <v>1</v>
      </c>
      <c r="J14" t="s">
        <v>4</v>
      </c>
      <c r="K14" t="s">
        <v>5</v>
      </c>
    </row>
    <row r="15" spans="1:11" ht="48.75" hidden="1" x14ac:dyDescent="0.25">
      <c r="B15" s="9" t="s">
        <v>14</v>
      </c>
      <c r="C15" s="9" t="s">
        <v>15</v>
      </c>
      <c r="D15" s="9" t="s">
        <v>16</v>
      </c>
      <c r="E15" s="7"/>
      <c r="F15" s="8"/>
      <c r="G15" s="7" t="s">
        <v>9</v>
      </c>
      <c r="H15" t="s">
        <v>10</v>
      </c>
      <c r="J15" t="s">
        <v>12</v>
      </c>
      <c r="K15" t="s">
        <v>13</v>
      </c>
    </row>
    <row r="16" spans="1:11" x14ac:dyDescent="0.25">
      <c r="B16" s="10" t="s">
        <v>33</v>
      </c>
      <c r="C16" s="10" t="s">
        <v>34</v>
      </c>
      <c r="D16" s="10" t="s">
        <v>35</v>
      </c>
      <c r="E16" s="11" t="s">
        <v>36</v>
      </c>
      <c r="F16" s="11" t="s">
        <v>37</v>
      </c>
      <c r="G16" s="11" t="s">
        <v>38</v>
      </c>
    </row>
    <row r="17" spans="2:9" ht="28.5" customHeight="1" x14ac:dyDescent="0.25">
      <c r="B17" s="27" t="s">
        <v>58</v>
      </c>
      <c r="C17" s="24">
        <v>385.7</v>
      </c>
      <c r="D17" s="13">
        <v>3000</v>
      </c>
      <c r="E17" s="14">
        <v>3411</v>
      </c>
      <c r="F17" s="14">
        <v>101180</v>
      </c>
      <c r="G17" s="14" t="s">
        <v>51</v>
      </c>
      <c r="H17" s="4"/>
      <c r="I17" s="8"/>
    </row>
    <row r="18" spans="2:9" x14ac:dyDescent="0.25">
      <c r="B18" s="27" t="s">
        <v>59</v>
      </c>
      <c r="C18" s="24">
        <v>186339.08</v>
      </c>
      <c r="D18" s="13">
        <v>3000</v>
      </c>
      <c r="E18" s="14">
        <v>3121</v>
      </c>
      <c r="F18" s="14">
        <v>101146</v>
      </c>
      <c r="G18" s="14" t="s">
        <v>51</v>
      </c>
    </row>
    <row r="19" spans="2:9" x14ac:dyDescent="0.25">
      <c r="B19" s="27" t="s">
        <v>59</v>
      </c>
      <c r="C19" s="24">
        <v>852.6</v>
      </c>
      <c r="D19" s="13">
        <v>3000</v>
      </c>
      <c r="E19" s="14">
        <v>3411</v>
      </c>
      <c r="F19" s="14">
        <v>101174</v>
      </c>
      <c r="G19" s="14" t="s">
        <v>51</v>
      </c>
    </row>
    <row r="20" spans="2:9" x14ac:dyDescent="0.25">
      <c r="B20" s="27" t="s">
        <v>59</v>
      </c>
      <c r="C20" s="24">
        <v>27500</v>
      </c>
      <c r="D20" s="13">
        <v>3000</v>
      </c>
      <c r="E20" s="14">
        <v>3991</v>
      </c>
      <c r="F20" s="14">
        <v>101174</v>
      </c>
      <c r="G20" s="14" t="s">
        <v>51</v>
      </c>
      <c r="H20" s="28"/>
      <c r="I20" s="4"/>
    </row>
    <row r="21" spans="2:9" x14ac:dyDescent="0.25">
      <c r="B21" s="27" t="s">
        <v>23</v>
      </c>
      <c r="C21" s="24">
        <v>182823.8</v>
      </c>
      <c r="D21" s="13">
        <v>3000</v>
      </c>
      <c r="E21" s="14">
        <v>3121</v>
      </c>
      <c r="F21" s="14">
        <v>101147</v>
      </c>
      <c r="G21" s="14" t="s">
        <v>51</v>
      </c>
    </row>
    <row r="22" spans="2:9" x14ac:dyDescent="0.25">
      <c r="B22" s="27" t="s">
        <v>23</v>
      </c>
      <c r="C22" s="24">
        <v>11.6</v>
      </c>
      <c r="D22" s="13">
        <v>3000</v>
      </c>
      <c r="E22" s="14">
        <v>3411</v>
      </c>
      <c r="F22" s="14">
        <v>101178</v>
      </c>
      <c r="G22" s="14" t="s">
        <v>51</v>
      </c>
    </row>
    <row r="23" spans="2:9" x14ac:dyDescent="0.25">
      <c r="B23" s="27" t="s">
        <v>24</v>
      </c>
      <c r="C23" s="24">
        <v>462.84</v>
      </c>
      <c r="D23" s="13">
        <v>3000</v>
      </c>
      <c r="E23" s="14">
        <v>3411</v>
      </c>
      <c r="F23" s="14">
        <v>101148</v>
      </c>
      <c r="G23" s="14" t="s">
        <v>51</v>
      </c>
    </row>
    <row r="24" spans="2:9" x14ac:dyDescent="0.25">
      <c r="B24" s="27" t="s">
        <v>83</v>
      </c>
      <c r="C24" s="24">
        <v>909.44</v>
      </c>
      <c r="D24" s="13">
        <v>3000</v>
      </c>
      <c r="E24" s="14">
        <v>3411</v>
      </c>
      <c r="F24" s="14">
        <v>101149</v>
      </c>
      <c r="G24" s="14" t="s">
        <v>51</v>
      </c>
      <c r="I24" s="4">
        <f>SUM(C17:C24)</f>
        <v>399285.06</v>
      </c>
    </row>
    <row r="25" spans="2:9" x14ac:dyDescent="0.25">
      <c r="B25" s="34"/>
      <c r="C25" s="4"/>
    </row>
    <row r="26" spans="2:9" x14ac:dyDescent="0.25">
      <c r="B26" s="34"/>
      <c r="C26" s="4"/>
    </row>
    <row r="27" spans="2:9" x14ac:dyDescent="0.25">
      <c r="B27" s="34"/>
      <c r="C27" s="4"/>
    </row>
    <row r="28" spans="2:9" x14ac:dyDescent="0.25">
      <c r="B28" s="34"/>
      <c r="C28" s="4"/>
    </row>
    <row r="29" spans="2:9" x14ac:dyDescent="0.25">
      <c r="B29" s="16" t="s">
        <v>52</v>
      </c>
    </row>
    <row r="30" spans="2:9" x14ac:dyDescent="0.25">
      <c r="B30" s="16" t="s">
        <v>84</v>
      </c>
      <c r="C30" s="4"/>
    </row>
    <row r="34" spans="2:7" x14ac:dyDescent="0.25">
      <c r="B34" s="26" t="s">
        <v>62</v>
      </c>
      <c r="C34" s="35" t="s">
        <v>61</v>
      </c>
      <c r="D34" s="35"/>
      <c r="F34" s="35" t="s">
        <v>63</v>
      </c>
      <c r="G34" s="35"/>
    </row>
    <row r="35" spans="2:7" x14ac:dyDescent="0.25">
      <c r="B35" s="16"/>
      <c r="D35" s="22"/>
      <c r="F35" s="22"/>
      <c r="G35" s="22"/>
    </row>
    <row r="36" spans="2:7" x14ac:dyDescent="0.25">
      <c r="B36" s="16"/>
      <c r="D36" s="22"/>
      <c r="F36" s="22"/>
      <c r="G36" s="22"/>
    </row>
    <row r="37" spans="2:7" x14ac:dyDescent="0.25">
      <c r="B37" s="22"/>
      <c r="D37" s="22"/>
      <c r="F37" s="22"/>
      <c r="G37" s="22"/>
    </row>
    <row r="38" spans="2:7" x14ac:dyDescent="0.25">
      <c r="B38" s="22"/>
      <c r="D38" s="22"/>
      <c r="F38" s="22"/>
      <c r="G38" s="22"/>
    </row>
    <row r="39" spans="2:7" x14ac:dyDescent="0.25">
      <c r="B39" s="25" t="s">
        <v>64</v>
      </c>
      <c r="C39" s="35" t="s">
        <v>66</v>
      </c>
      <c r="D39" s="35"/>
      <c r="F39" s="35" t="s">
        <v>68</v>
      </c>
      <c r="G39" s="35"/>
    </row>
    <row r="40" spans="2:7" x14ac:dyDescent="0.25">
      <c r="B40" s="25" t="s">
        <v>65</v>
      </c>
      <c r="C40" s="35" t="s">
        <v>67</v>
      </c>
      <c r="D40" s="35"/>
      <c r="F40" s="35" t="s">
        <v>69</v>
      </c>
      <c r="G40" s="35"/>
    </row>
  </sheetData>
  <sheetProtection algorithmName="SHA-512" hashValue="GghWx9HHdWIy4ef3yO52JakYfHKmwQOLREA9y+6KR3DA8Zln2fR39mQhCN5YgovPRYHr0IZyzm8f6/WjmVYFMw==" saltValue="rjTkhGV+ssYKaU3AVuI5bQ==" spinCount="100000" sheet="1" objects="1" scenarios="1"/>
  <autoFilter ref="B16:G24" xr:uid="{FF051C26-0817-4BE0-B0CD-B323A5BBD9A9}"/>
  <mergeCells count="9">
    <mergeCell ref="C40:D40"/>
    <mergeCell ref="F40:G40"/>
    <mergeCell ref="B9:G9"/>
    <mergeCell ref="B10:G10"/>
    <mergeCell ref="B13:G13"/>
    <mergeCell ref="C34:D34"/>
    <mergeCell ref="F34:G34"/>
    <mergeCell ref="C39:D39"/>
    <mergeCell ref="F39:G39"/>
  </mergeCells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ingresos</vt:lpstr>
      <vt:lpstr>egresos enero</vt:lpstr>
      <vt:lpstr>egresos febrero</vt:lpstr>
      <vt:lpstr>egresos marzo</vt:lpstr>
      <vt:lpstr>egresos abril</vt:lpstr>
      <vt:lpstr>egresos mayo</vt:lpstr>
      <vt:lpstr>'egresos enero'!Área_de_impresión</vt:lpstr>
      <vt:lpstr>'egresos marzo'!Área_de_impresión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DE PEREZ</dc:creator>
  <cp:lastModifiedBy>138-1884</cp:lastModifiedBy>
  <cp:lastPrinted>2019-07-24T20:25:16Z</cp:lastPrinted>
  <dcterms:created xsi:type="dcterms:W3CDTF">2018-06-05T00:53:08Z</dcterms:created>
  <dcterms:modified xsi:type="dcterms:W3CDTF">2019-07-25T15:33:04Z</dcterms:modified>
</cp:coreProperties>
</file>